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37" r:id="rId1"/>
    <sheet name="CODEMON" sheetId="18" state="hidden" r:id="rId2"/>
    <sheet name="phong_coso" sheetId="22" state="hidden" r:id="rId3"/>
    <sheet name="DIEM" sheetId="16" state="hidden" r:id="rId4"/>
    <sheet name="IDCODE" sheetId="17" state="hidden" r:id="rId5"/>
    <sheet name="IN_DTK" sheetId="19" state="hidden" r:id="rId6"/>
    <sheet name="LPl2" sheetId="20" state="hidden" r:id="rId7"/>
    <sheet name="IN_DTK (L2)" sheetId="21" state="hidden" r:id="rId8"/>
  </sheets>
  <externalReferences>
    <externalReference r:id="rId9"/>
  </externalReferences>
  <definedNames>
    <definedName name="_xlnm._FilterDatabase" localSheetId="3" hidden="1">DIEM!$A$6:$T$46</definedName>
    <definedName name="_xlnm._FilterDatabase" localSheetId="5" hidden="1">IN_DTK!$A$9:$W$9</definedName>
    <definedName name="_xlnm._FilterDatabase" localSheetId="7" hidden="1">'IN_DTK (L2)'!$A$9:$U$9</definedName>
    <definedName name="_xlnm._FilterDatabase" localSheetId="6" hidden="1">'LPl2'!$B$6:$G$13</definedName>
    <definedName name="_Order1" hidden="1">255</definedName>
    <definedName name="_Order2" hidden="1">255</definedName>
    <definedName name="h" localSheetId="1" hidden="1">{"'Sheet1'!$L$16"}</definedName>
    <definedName name="h" localSheetId="4" hidden="1">{"'Sheet1'!$L$16"}</definedName>
    <definedName name="h" localSheetId="5" hidden="1">{"'Sheet1'!$L$16"}</definedName>
    <definedName name="h" localSheetId="7" hidden="1">{"'Sheet1'!$L$16"}</definedName>
    <definedName name="h" localSheetId="6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4" hidden="1">{"'Sheet1'!$L$16"}</definedName>
    <definedName name="HTML_Control" localSheetId="5" hidden="1">{"'Sheet1'!$L$16"}</definedName>
    <definedName name="HTML_Control" localSheetId="7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4" hidden="1">{"'Sheet1'!$L$16"}</definedName>
    <definedName name="huy" localSheetId="5" hidden="1">{"'Sheet1'!$L$16"}</definedName>
    <definedName name="huy" localSheetId="7" hidden="1">{"'Sheet1'!$L$16"}</definedName>
    <definedName name="huy" localSheetId="6" hidden="1">{"'Sheet1'!$L$16"}</definedName>
    <definedName name="huy" hidden="1">{"'Sheet1'!$L$16"}</definedName>
    <definedName name="_xlnm.Print_Area" localSheetId="5">IN_DTK!$B$2:$S$64</definedName>
    <definedName name="_xlnm.Print_Titles" localSheetId="5">IN_DTK!$2:$9</definedName>
    <definedName name="_xlnm.Print_Titles" localSheetId="7">'IN_DTK (L2)'!$2:$9</definedName>
    <definedName name="_xlnm.Print_Titles" localSheetId="6">'LPl2'!$1:$7</definedName>
  </definedNames>
  <calcPr calcId="162913"/>
</workbook>
</file>

<file path=xl/calcChain.xml><?xml version="1.0" encoding="utf-8"?>
<calcChain xmlns="http://schemas.openxmlformats.org/spreadsheetml/2006/main">
  <c r="C921" i="18" l="1"/>
  <c r="C920" i="18"/>
  <c r="C919" i="18"/>
  <c r="C918" i="18"/>
  <c r="C917" i="18"/>
  <c r="C916" i="18"/>
  <c r="C915" i="18"/>
  <c r="C914" i="18"/>
  <c r="C913" i="18"/>
  <c r="C912" i="18"/>
  <c r="C911" i="18"/>
  <c r="C910" i="18"/>
  <c r="C909" i="18"/>
  <c r="C908" i="18"/>
  <c r="C907" i="18"/>
  <c r="C906" i="18"/>
  <c r="C905" i="18"/>
  <c r="C904" i="18"/>
  <c r="C903" i="18"/>
  <c r="C902" i="18"/>
  <c r="C901" i="18"/>
  <c r="C900" i="18"/>
  <c r="C899" i="18"/>
  <c r="C898" i="18"/>
  <c r="C897" i="18"/>
  <c r="C896" i="18"/>
  <c r="C895" i="18"/>
  <c r="C894" i="18"/>
  <c r="C893" i="18"/>
  <c r="C892" i="18"/>
  <c r="C891" i="18"/>
  <c r="C890" i="18"/>
  <c r="C889" i="18"/>
  <c r="C888" i="18"/>
  <c r="C887" i="18"/>
  <c r="C886" i="18"/>
  <c r="C885" i="18"/>
  <c r="C884" i="18"/>
  <c r="C883" i="18"/>
  <c r="C882" i="18"/>
  <c r="C881" i="18"/>
  <c r="C880" i="18"/>
  <c r="C879" i="18"/>
  <c r="C878" i="18"/>
  <c r="C877" i="18"/>
  <c r="C876" i="18"/>
  <c r="C875" i="18"/>
  <c r="C874" i="18"/>
  <c r="C873" i="18"/>
  <c r="C872" i="18"/>
  <c r="C871" i="18"/>
  <c r="C870" i="18"/>
  <c r="C869" i="18"/>
  <c r="C868" i="18"/>
  <c r="C867" i="18"/>
  <c r="C866" i="18"/>
  <c r="C865" i="18"/>
  <c r="C864" i="18"/>
  <c r="C863" i="18"/>
  <c r="C862" i="18"/>
  <c r="C861" i="18"/>
  <c r="C860" i="18"/>
  <c r="C859" i="18"/>
  <c r="C858" i="18"/>
  <c r="C857" i="18"/>
  <c r="C856" i="18"/>
  <c r="C855" i="18"/>
  <c r="C854" i="18"/>
  <c r="C853" i="18"/>
  <c r="C852" i="18"/>
  <c r="C851" i="18"/>
  <c r="C850" i="18"/>
  <c r="C849" i="18"/>
  <c r="C848" i="18"/>
  <c r="C847" i="18"/>
  <c r="C846" i="18"/>
  <c r="C845" i="18"/>
  <c r="C844" i="18"/>
  <c r="C843" i="18"/>
  <c r="C842" i="18"/>
  <c r="C841" i="18"/>
  <c r="C840" i="18"/>
  <c r="C839" i="18"/>
  <c r="C838" i="18"/>
  <c r="C837" i="18"/>
  <c r="C836" i="18"/>
  <c r="C835" i="18"/>
  <c r="B834" i="18"/>
  <c r="A834" i="18"/>
  <c r="B833" i="18"/>
  <c r="A833" i="18"/>
  <c r="B832" i="18"/>
  <c r="A832" i="18"/>
  <c r="B831" i="18"/>
  <c r="A831" i="18"/>
  <c r="B830" i="18"/>
  <c r="A830" i="18"/>
  <c r="B829" i="18"/>
  <c r="A829" i="18"/>
  <c r="B828" i="18"/>
  <c r="A828" i="18"/>
  <c r="B827" i="18"/>
  <c r="A827" i="18"/>
  <c r="B826" i="18"/>
  <c r="A826" i="18"/>
  <c r="B825" i="18"/>
  <c r="A825" i="18"/>
  <c r="B824" i="18"/>
  <c r="A824" i="18"/>
  <c r="B823" i="18"/>
  <c r="A823" i="18"/>
  <c r="B822" i="18"/>
  <c r="A822" i="18"/>
  <c r="C128" i="22" l="1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67" i="22" l="1"/>
  <c r="C166" i="22"/>
  <c r="C165" i="22"/>
  <c r="C138" i="22"/>
  <c r="C137" i="22"/>
  <c r="C136" i="22"/>
  <c r="C135" i="22"/>
  <c r="C134" i="22"/>
  <c r="C133" i="22"/>
  <c r="C132" i="22"/>
  <c r="C131" i="22"/>
  <c r="C130" i="22"/>
  <c r="C129" i="22"/>
  <c r="C79" i="22"/>
  <c r="C74" i="22"/>
  <c r="C31" i="22"/>
  <c r="C104" i="22"/>
  <c r="C103" i="22"/>
  <c r="C102" i="22"/>
  <c r="C101" i="22"/>
  <c r="C100" i="22"/>
  <c r="C99" i="22"/>
  <c r="C98" i="22"/>
  <c r="C97" i="22"/>
  <c r="C96" i="22"/>
  <c r="C168" i="22"/>
  <c r="C164" i="22"/>
  <c r="C163" i="22"/>
  <c r="C162" i="22"/>
  <c r="C161" i="22"/>
  <c r="C160" i="22"/>
  <c r="C159" i="22"/>
  <c r="C158" i="22"/>
  <c r="C157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922" i="18"/>
  <c r="B922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56" i="22"/>
  <c r="C155" i="22"/>
  <c r="C154" i="22"/>
  <c r="C153" i="22"/>
  <c r="C152" i="22"/>
  <c r="C151" i="22"/>
  <c r="C150" i="22"/>
  <c r="C149" i="22"/>
  <c r="C148" i="22"/>
  <c r="C147" i="22"/>
  <c r="C146" i="22"/>
  <c r="C145" i="22"/>
  <c r="C144" i="22"/>
  <c r="C143" i="22"/>
  <c r="C142" i="22"/>
  <c r="C141" i="22"/>
  <c r="C140" i="22"/>
  <c r="C139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" i="16"/>
  <c r="B5" i="19" s="1"/>
  <c r="G3" i="16"/>
  <c r="E3" i="20" s="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I8" i="19"/>
  <c r="J8" i="19"/>
  <c r="K8" i="19"/>
  <c r="L8" i="19"/>
  <c r="M8" i="19"/>
  <c r="N8" i="19"/>
  <c r="O8" i="19"/>
  <c r="P8" i="19"/>
  <c r="H8" i="19"/>
  <c r="P9" i="19"/>
  <c r="O9" i="19"/>
  <c r="N9" i="19"/>
  <c r="M9" i="19"/>
  <c r="L9" i="19"/>
  <c r="K9" i="19"/>
  <c r="K13" i="19" s="1"/>
  <c r="J9" i="19"/>
  <c r="I9" i="19"/>
  <c r="H9" i="19"/>
  <c r="Q5" i="19"/>
  <c r="Q4" i="19"/>
  <c r="I4" i="19"/>
  <c r="E2" i="19"/>
  <c r="B8" i="16"/>
  <c r="C11" i="19" s="1"/>
  <c r="B9" i="16"/>
  <c r="R9" i="16" s="1"/>
  <c r="S12" i="19" s="1"/>
  <c r="B10" i="16"/>
  <c r="D10" i="16" s="1"/>
  <c r="E13" i="19" s="1"/>
  <c r="B11" i="16"/>
  <c r="R11" i="16" s="1"/>
  <c r="S14" i="19" s="1"/>
  <c r="B12" i="16"/>
  <c r="D12" i="16" s="1"/>
  <c r="E15" i="19" s="1"/>
  <c r="B13" i="16"/>
  <c r="E13" i="16" s="1"/>
  <c r="F16" i="19" s="1"/>
  <c r="B14" i="16"/>
  <c r="D14" i="16" s="1"/>
  <c r="E17" i="19" s="1"/>
  <c r="B15" i="16"/>
  <c r="R15" i="16" s="1"/>
  <c r="S18" i="19" s="1"/>
  <c r="B16" i="16"/>
  <c r="D16" i="16" s="1"/>
  <c r="E19" i="19" s="1"/>
  <c r="B17" i="16"/>
  <c r="D17" i="16" s="1"/>
  <c r="E20" i="19" s="1"/>
  <c r="B18" i="16"/>
  <c r="D18" i="16" s="1"/>
  <c r="E21" i="19" s="1"/>
  <c r="B19" i="16"/>
  <c r="R19" i="16" s="1"/>
  <c r="S22" i="19" s="1"/>
  <c r="B20" i="16"/>
  <c r="R20" i="16" s="1"/>
  <c r="S23" i="19" s="1"/>
  <c r="B21" i="16"/>
  <c r="C21" i="16" s="1"/>
  <c r="D24" i="19" s="1"/>
  <c r="B22" i="16"/>
  <c r="C22" i="16" s="1"/>
  <c r="D25" i="19" s="1"/>
  <c r="B23" i="16"/>
  <c r="E23" i="16" s="1"/>
  <c r="F26" i="19" s="1"/>
  <c r="B24" i="16"/>
  <c r="C24" i="16" s="1"/>
  <c r="D27" i="19" s="1"/>
  <c r="B25" i="16"/>
  <c r="R25" i="16" s="1"/>
  <c r="S28" i="19" s="1"/>
  <c r="B26" i="16"/>
  <c r="R26" i="16" s="1"/>
  <c r="S29" i="19" s="1"/>
  <c r="B27" i="16"/>
  <c r="C27" i="16" s="1"/>
  <c r="D30" i="19" s="1"/>
  <c r="B28" i="16"/>
  <c r="F28" i="16" s="1"/>
  <c r="G31" i="19" s="1"/>
  <c r="T31" i="19" s="1"/>
  <c r="U31" i="19" s="1"/>
  <c r="B29" i="16"/>
  <c r="D29" i="16" s="1"/>
  <c r="E32" i="19" s="1"/>
  <c r="B30" i="16"/>
  <c r="C30" i="16" s="1"/>
  <c r="D33" i="19" s="1"/>
  <c r="B31" i="16"/>
  <c r="B32" i="16"/>
  <c r="R32" i="16" s="1"/>
  <c r="S35" i="19" s="1"/>
  <c r="B33" i="16"/>
  <c r="C33" i="16" s="1"/>
  <c r="D36" i="19" s="1"/>
  <c r="B34" i="16"/>
  <c r="F34" i="16" s="1"/>
  <c r="G37" i="19" s="1"/>
  <c r="T37" i="19" s="1"/>
  <c r="U37" i="19" s="1"/>
  <c r="B35" i="16"/>
  <c r="F35" i="16" s="1"/>
  <c r="G38" i="19" s="1"/>
  <c r="T38" i="19" s="1"/>
  <c r="U38" i="19" s="1"/>
  <c r="B36" i="16"/>
  <c r="C36" i="16" s="1"/>
  <c r="D39" i="19" s="1"/>
  <c r="B37" i="16"/>
  <c r="R37" i="16" s="1"/>
  <c r="S40" i="19" s="1"/>
  <c r="B38" i="16"/>
  <c r="D38" i="16" s="1"/>
  <c r="E41" i="19" s="1"/>
  <c r="B39" i="16"/>
  <c r="C39" i="16" s="1"/>
  <c r="D42" i="19" s="1"/>
  <c r="B40" i="16"/>
  <c r="F40" i="16" s="1"/>
  <c r="G43" i="19" s="1"/>
  <c r="T43" i="19" s="1"/>
  <c r="U43" i="19" s="1"/>
  <c r="B41" i="16"/>
  <c r="C44" i="19" s="1"/>
  <c r="B42" i="16"/>
  <c r="C42" i="16" s="1"/>
  <c r="D45" i="19" s="1"/>
  <c r="B43" i="16"/>
  <c r="C46" i="19" s="1"/>
  <c r="B44" i="16"/>
  <c r="C47" i="19" s="1"/>
  <c r="B45" i="16"/>
  <c r="C45" i="16" s="1"/>
  <c r="D48" i="19" s="1"/>
  <c r="B46" i="16"/>
  <c r="R46" i="16" s="1"/>
  <c r="S49" i="19" s="1"/>
  <c r="B7" i="16"/>
  <c r="N57" i="19"/>
  <c r="P6" i="16"/>
  <c r="P7" i="16" s="1"/>
  <c r="C9" i="16"/>
  <c r="D12" i="19" s="1"/>
  <c r="E8" i="16"/>
  <c r="F11" i="19" s="1"/>
  <c r="C12" i="19"/>
  <c r="C16" i="19"/>
  <c r="D13" i="16"/>
  <c r="E16" i="19" s="1"/>
  <c r="F9" i="16"/>
  <c r="G12" i="19" s="1"/>
  <c r="T12" i="19" s="1"/>
  <c r="U12" i="19" s="1"/>
  <c r="F8" i="16"/>
  <c r="G11" i="19" s="1"/>
  <c r="T11" i="19" s="1"/>
  <c r="U11" i="19" s="1"/>
  <c r="R44" i="16"/>
  <c r="S47" i="19" s="1"/>
  <c r="F44" i="16"/>
  <c r="G47" i="19" s="1"/>
  <c r="T47" i="19" s="1"/>
  <c r="U47" i="19" s="1"/>
  <c r="C44" i="16"/>
  <c r="D47" i="19" s="1"/>
  <c r="D40" i="16"/>
  <c r="E43" i="19" s="1"/>
  <c r="R38" i="16"/>
  <c r="S41" i="19" s="1"/>
  <c r="F38" i="16"/>
  <c r="G41" i="19" s="1"/>
  <c r="T41" i="19" s="1"/>
  <c r="U41" i="19" s="1"/>
  <c r="C38" i="16"/>
  <c r="D41" i="19" s="1"/>
  <c r="E38" i="16"/>
  <c r="F41" i="19" s="1"/>
  <c r="D34" i="16"/>
  <c r="E37" i="19" s="1"/>
  <c r="D32" i="16"/>
  <c r="E35" i="19" s="1"/>
  <c r="F32" i="16"/>
  <c r="G35" i="19" s="1"/>
  <c r="T35" i="19" s="1"/>
  <c r="U35" i="19" s="1"/>
  <c r="C35" i="19"/>
  <c r="E32" i="16"/>
  <c r="F35" i="19" s="1"/>
  <c r="D26" i="16"/>
  <c r="E29" i="19" s="1"/>
  <c r="F26" i="16"/>
  <c r="G29" i="19" s="1"/>
  <c r="T29" i="19" s="1"/>
  <c r="U29" i="19" s="1"/>
  <c r="C29" i="19"/>
  <c r="E26" i="16"/>
  <c r="F29" i="19" s="1"/>
  <c r="D20" i="16"/>
  <c r="E23" i="19" s="1"/>
  <c r="C20" i="16"/>
  <c r="D23" i="19" s="1"/>
  <c r="C23" i="19"/>
  <c r="R43" i="16"/>
  <c r="S46" i="19" s="1"/>
  <c r="D43" i="16"/>
  <c r="E46" i="19" s="1"/>
  <c r="F43" i="16"/>
  <c r="G46" i="19" s="1"/>
  <c r="T46" i="19" s="1"/>
  <c r="U46" i="19" s="1"/>
  <c r="C43" i="16"/>
  <c r="D46" i="19" s="1"/>
  <c r="E43" i="16"/>
  <c r="F46" i="19" s="1"/>
  <c r="F41" i="16"/>
  <c r="G44" i="19" s="1"/>
  <c r="T44" i="19" s="1"/>
  <c r="U44" i="19" s="1"/>
  <c r="C42" i="19"/>
  <c r="D37" i="16"/>
  <c r="E40" i="19" s="1"/>
  <c r="F37" i="16"/>
  <c r="G40" i="19" s="1"/>
  <c r="T40" i="19" s="1"/>
  <c r="U40" i="19" s="1"/>
  <c r="C40" i="19"/>
  <c r="C37" i="16"/>
  <c r="D40" i="19" s="1"/>
  <c r="E37" i="16"/>
  <c r="F40" i="19" s="1"/>
  <c r="D35" i="16"/>
  <c r="E38" i="19" s="1"/>
  <c r="R31" i="16"/>
  <c r="S34" i="19" s="1"/>
  <c r="D31" i="16"/>
  <c r="E34" i="19" s="1"/>
  <c r="F31" i="16"/>
  <c r="G34" i="19" s="1"/>
  <c r="T34" i="19" s="1"/>
  <c r="U34" i="19" s="1"/>
  <c r="C34" i="19"/>
  <c r="C31" i="16"/>
  <c r="D34" i="19" s="1"/>
  <c r="E31" i="16"/>
  <c r="F34" i="19" s="1"/>
  <c r="C30" i="19"/>
  <c r="D25" i="16"/>
  <c r="E28" i="19" s="1"/>
  <c r="F25" i="16"/>
  <c r="G28" i="19" s="1"/>
  <c r="T28" i="19" s="1"/>
  <c r="U28" i="19" s="1"/>
  <c r="C28" i="19"/>
  <c r="C25" i="16"/>
  <c r="D28" i="19" s="1"/>
  <c r="E25" i="16"/>
  <c r="F28" i="19" s="1"/>
  <c r="C24" i="19"/>
  <c r="D19" i="16"/>
  <c r="E22" i="19" s="1"/>
  <c r="F19" i="16"/>
  <c r="G22" i="19" s="1"/>
  <c r="T22" i="19" s="1"/>
  <c r="U22" i="19" s="1"/>
  <c r="C22" i="19"/>
  <c r="C19" i="16"/>
  <c r="D22" i="19" s="1"/>
  <c r="E19" i="16"/>
  <c r="F22" i="19" s="1"/>
  <c r="I10" i="19"/>
  <c r="K10" i="19"/>
  <c r="M10" i="19"/>
  <c r="O10" i="19"/>
  <c r="H11" i="19"/>
  <c r="J11" i="19"/>
  <c r="L11" i="19"/>
  <c r="N11" i="19"/>
  <c r="P11" i="19"/>
  <c r="I12" i="19"/>
  <c r="K12" i="19"/>
  <c r="M12" i="19"/>
  <c r="O12" i="19"/>
  <c r="H13" i="19"/>
  <c r="J13" i="19"/>
  <c r="L13" i="19"/>
  <c r="N13" i="19"/>
  <c r="P13" i="19"/>
  <c r="I14" i="19"/>
  <c r="K14" i="19"/>
  <c r="M14" i="19"/>
  <c r="O14" i="19"/>
  <c r="H15" i="19"/>
  <c r="J15" i="19"/>
  <c r="L15" i="19"/>
  <c r="N15" i="19"/>
  <c r="P15" i="19"/>
  <c r="I16" i="19"/>
  <c r="K16" i="19"/>
  <c r="M16" i="19"/>
  <c r="O16" i="19"/>
  <c r="H17" i="19"/>
  <c r="J17" i="19"/>
  <c r="L17" i="19"/>
  <c r="N17" i="19"/>
  <c r="P17" i="19"/>
  <c r="I18" i="19"/>
  <c r="K18" i="19"/>
  <c r="M18" i="19"/>
  <c r="O18" i="19"/>
  <c r="H19" i="19"/>
  <c r="J19" i="19"/>
  <c r="L19" i="19"/>
  <c r="N19" i="19"/>
  <c r="P19" i="19"/>
  <c r="I20" i="19"/>
  <c r="K20" i="19"/>
  <c r="M20" i="19"/>
  <c r="O20" i="19"/>
  <c r="H21" i="19"/>
  <c r="J21" i="19"/>
  <c r="L21" i="19"/>
  <c r="N21" i="19"/>
  <c r="P21" i="19"/>
  <c r="I22" i="19"/>
  <c r="K22" i="19"/>
  <c r="M22" i="19"/>
  <c r="O22" i="19"/>
  <c r="H23" i="19"/>
  <c r="J23" i="19"/>
  <c r="L23" i="19"/>
  <c r="N23" i="19"/>
  <c r="P23" i="19"/>
  <c r="I24" i="19"/>
  <c r="K24" i="19"/>
  <c r="M24" i="19"/>
  <c r="O24" i="19"/>
  <c r="H25" i="19"/>
  <c r="J25" i="19"/>
  <c r="L25" i="19"/>
  <c r="N25" i="19"/>
  <c r="P25" i="19"/>
  <c r="I26" i="19"/>
  <c r="K26" i="19"/>
  <c r="M26" i="19"/>
  <c r="O26" i="19"/>
  <c r="H27" i="19"/>
  <c r="J27" i="19"/>
  <c r="L27" i="19"/>
  <c r="N27" i="19"/>
  <c r="P27" i="19"/>
  <c r="I28" i="19"/>
  <c r="K28" i="19"/>
  <c r="M28" i="19"/>
  <c r="O28" i="19"/>
  <c r="H29" i="19"/>
  <c r="J29" i="19"/>
  <c r="L29" i="19"/>
  <c r="N29" i="19"/>
  <c r="P29" i="19"/>
  <c r="I30" i="19"/>
  <c r="K30" i="19"/>
  <c r="M30" i="19"/>
  <c r="O30" i="19"/>
  <c r="H31" i="19"/>
  <c r="J31" i="19"/>
  <c r="L31" i="19"/>
  <c r="N31" i="19"/>
  <c r="P31" i="19"/>
  <c r="I32" i="19"/>
  <c r="K32" i="19"/>
  <c r="M32" i="19"/>
  <c r="O32" i="19"/>
  <c r="H33" i="19"/>
  <c r="J33" i="19"/>
  <c r="L33" i="19"/>
  <c r="N33" i="19"/>
  <c r="P33" i="19"/>
  <c r="I34" i="19"/>
  <c r="K34" i="19"/>
  <c r="M34" i="19"/>
  <c r="O34" i="19"/>
  <c r="H35" i="19"/>
  <c r="J35" i="19"/>
  <c r="L35" i="19"/>
  <c r="N35" i="19"/>
  <c r="P35" i="19"/>
  <c r="I36" i="19"/>
  <c r="K36" i="19"/>
  <c r="M36" i="19"/>
  <c r="O36" i="19"/>
  <c r="H37" i="19"/>
  <c r="J37" i="19"/>
  <c r="L37" i="19"/>
  <c r="N37" i="19"/>
  <c r="P37" i="19"/>
  <c r="I38" i="19"/>
  <c r="K38" i="19"/>
  <c r="M38" i="19"/>
  <c r="O38" i="19"/>
  <c r="H39" i="19"/>
  <c r="J39" i="19"/>
  <c r="L39" i="19"/>
  <c r="N39" i="19"/>
  <c r="P39" i="19"/>
  <c r="I40" i="19"/>
  <c r="K40" i="19"/>
  <c r="M40" i="19"/>
  <c r="O40" i="19"/>
  <c r="H41" i="19"/>
  <c r="J41" i="19"/>
  <c r="L41" i="19"/>
  <c r="N41" i="19"/>
  <c r="P41" i="19"/>
  <c r="I42" i="19"/>
  <c r="K42" i="19"/>
  <c r="M42" i="19"/>
  <c r="O42" i="19"/>
  <c r="H43" i="19"/>
  <c r="J43" i="19"/>
  <c r="L43" i="19"/>
  <c r="N43" i="19"/>
  <c r="P43" i="19"/>
  <c r="I44" i="19"/>
  <c r="K44" i="19"/>
  <c r="M44" i="19"/>
  <c r="O44" i="19"/>
  <c r="H45" i="19"/>
  <c r="J45" i="19"/>
  <c r="L45" i="19"/>
  <c r="N45" i="19"/>
  <c r="P45" i="19"/>
  <c r="I46" i="19"/>
  <c r="K46" i="19"/>
  <c r="M46" i="19"/>
  <c r="O46" i="19"/>
  <c r="H47" i="19"/>
  <c r="J47" i="19"/>
  <c r="L47" i="19"/>
  <c r="N47" i="19"/>
  <c r="P47" i="19"/>
  <c r="I48" i="19"/>
  <c r="K48" i="19"/>
  <c r="M48" i="19"/>
  <c r="O48" i="19"/>
  <c r="H49" i="19"/>
  <c r="J49" i="19"/>
  <c r="L49" i="19"/>
  <c r="N49" i="19"/>
  <c r="P49" i="19"/>
  <c r="H10" i="19"/>
  <c r="J10" i="19"/>
  <c r="L10" i="19"/>
  <c r="N10" i="19"/>
  <c r="P10" i="19"/>
  <c r="I11" i="19"/>
  <c r="K11" i="19"/>
  <c r="M11" i="19"/>
  <c r="O11" i="19"/>
  <c r="H12" i="19"/>
  <c r="J12" i="19"/>
  <c r="L12" i="19"/>
  <c r="N12" i="19"/>
  <c r="P12" i="19"/>
  <c r="I13" i="19"/>
  <c r="M13" i="19"/>
  <c r="O13" i="19"/>
  <c r="H14" i="19"/>
  <c r="J14" i="19"/>
  <c r="L14" i="19"/>
  <c r="N14" i="19"/>
  <c r="P14" i="19"/>
  <c r="I15" i="19"/>
  <c r="K15" i="19"/>
  <c r="M15" i="19"/>
  <c r="O15" i="19"/>
  <c r="H16" i="19"/>
  <c r="J16" i="19"/>
  <c r="L16" i="19"/>
  <c r="N16" i="19"/>
  <c r="P16" i="19"/>
  <c r="I17" i="19"/>
  <c r="K17" i="19"/>
  <c r="M17" i="19"/>
  <c r="O17" i="19"/>
  <c r="H18" i="19"/>
  <c r="J18" i="19"/>
  <c r="L18" i="19"/>
  <c r="N18" i="19"/>
  <c r="P18" i="19"/>
  <c r="I19" i="19"/>
  <c r="K19" i="19"/>
  <c r="M19" i="19"/>
  <c r="O19" i="19"/>
  <c r="H20" i="19"/>
  <c r="J20" i="19"/>
  <c r="L20" i="19"/>
  <c r="N20" i="19"/>
  <c r="P20" i="19"/>
  <c r="I21" i="19"/>
  <c r="K21" i="19"/>
  <c r="M21" i="19"/>
  <c r="O21" i="19"/>
  <c r="H22" i="19"/>
  <c r="J22" i="19"/>
  <c r="L22" i="19"/>
  <c r="N22" i="19"/>
  <c r="P22" i="19"/>
  <c r="I23" i="19"/>
  <c r="K23" i="19"/>
  <c r="M23" i="19"/>
  <c r="O23" i="19"/>
  <c r="H24" i="19"/>
  <c r="J24" i="19"/>
  <c r="L24" i="19"/>
  <c r="N24" i="19"/>
  <c r="P24" i="19"/>
  <c r="I25" i="19"/>
  <c r="K25" i="19"/>
  <c r="M25" i="19"/>
  <c r="O25" i="19"/>
  <c r="H26" i="19"/>
  <c r="J26" i="19"/>
  <c r="L26" i="19"/>
  <c r="N26" i="19"/>
  <c r="P26" i="19"/>
  <c r="I27" i="19"/>
  <c r="K27" i="19"/>
  <c r="M27" i="19"/>
  <c r="O27" i="19"/>
  <c r="H28" i="19"/>
  <c r="J28" i="19"/>
  <c r="L28" i="19"/>
  <c r="N28" i="19"/>
  <c r="P28" i="19"/>
  <c r="I29" i="19"/>
  <c r="K29" i="19"/>
  <c r="M29" i="19"/>
  <c r="O29" i="19"/>
  <c r="H30" i="19"/>
  <c r="J30" i="19"/>
  <c r="L30" i="19"/>
  <c r="N30" i="19"/>
  <c r="P30" i="19"/>
  <c r="I31" i="19"/>
  <c r="K31" i="19"/>
  <c r="M31" i="19"/>
  <c r="O31" i="19"/>
  <c r="H32" i="19"/>
  <c r="J32" i="19"/>
  <c r="L32" i="19"/>
  <c r="N32" i="19"/>
  <c r="P32" i="19"/>
  <c r="I33" i="19"/>
  <c r="K33" i="19"/>
  <c r="M33" i="19"/>
  <c r="O33" i="19"/>
  <c r="H34" i="19"/>
  <c r="J34" i="19"/>
  <c r="L34" i="19"/>
  <c r="N34" i="19"/>
  <c r="P34" i="19"/>
  <c r="I35" i="19"/>
  <c r="K35" i="19"/>
  <c r="M35" i="19"/>
  <c r="O35" i="19"/>
  <c r="H36" i="19"/>
  <c r="J36" i="19"/>
  <c r="L36" i="19"/>
  <c r="N36" i="19"/>
  <c r="P36" i="19"/>
  <c r="I37" i="19"/>
  <c r="K37" i="19"/>
  <c r="M37" i="19"/>
  <c r="O37" i="19"/>
  <c r="H38" i="19"/>
  <c r="J38" i="19"/>
  <c r="L38" i="19"/>
  <c r="N38" i="19"/>
  <c r="P38" i="19"/>
  <c r="I39" i="19"/>
  <c r="K39" i="19"/>
  <c r="M39" i="19"/>
  <c r="O39" i="19"/>
  <c r="H40" i="19"/>
  <c r="J40" i="19"/>
  <c r="L40" i="19"/>
  <c r="N40" i="19"/>
  <c r="P40" i="19"/>
  <c r="I41" i="19"/>
  <c r="K41" i="19"/>
  <c r="M41" i="19"/>
  <c r="O41" i="19"/>
  <c r="H42" i="19"/>
  <c r="J42" i="19"/>
  <c r="L42" i="19"/>
  <c r="N42" i="19"/>
  <c r="P42" i="19"/>
  <c r="I43" i="19"/>
  <c r="K43" i="19"/>
  <c r="M43" i="19"/>
  <c r="O43" i="19"/>
  <c r="H44" i="19"/>
  <c r="J44" i="19"/>
  <c r="L44" i="19"/>
  <c r="N44" i="19"/>
  <c r="P44" i="19"/>
  <c r="I45" i="19"/>
  <c r="K45" i="19"/>
  <c r="M45" i="19"/>
  <c r="O45" i="19"/>
  <c r="H46" i="19"/>
  <c r="J46" i="19"/>
  <c r="L46" i="19"/>
  <c r="N46" i="19"/>
  <c r="P46" i="19"/>
  <c r="I47" i="19"/>
  <c r="K47" i="19"/>
  <c r="M47" i="19"/>
  <c r="O47" i="19"/>
  <c r="H48" i="19"/>
  <c r="J48" i="19"/>
  <c r="L48" i="19"/>
  <c r="N48" i="19"/>
  <c r="P48" i="19"/>
  <c r="I49" i="19"/>
  <c r="K49" i="19"/>
  <c r="M49" i="19"/>
  <c r="O49" i="19"/>
  <c r="F13" i="16" l="1"/>
  <c r="G16" i="19" s="1"/>
  <c r="T16" i="19" s="1"/>
  <c r="U16" i="19" s="1"/>
  <c r="C13" i="16"/>
  <c r="D16" i="19" s="1"/>
  <c r="G2" i="16"/>
  <c r="E2" i="20" s="1"/>
  <c r="F22" i="16"/>
  <c r="G25" i="19" s="1"/>
  <c r="T25" i="19" s="1"/>
  <c r="U25" i="19" s="1"/>
  <c r="D46" i="16"/>
  <c r="E49" i="19" s="1"/>
  <c r="C36" i="19"/>
  <c r="F20" i="16"/>
  <c r="G23" i="19" s="1"/>
  <c r="T23" i="19" s="1"/>
  <c r="U23" i="19" s="1"/>
  <c r="C26" i="16"/>
  <c r="D29" i="19" s="1"/>
  <c r="C32" i="16"/>
  <c r="D35" i="19" s="1"/>
  <c r="C41" i="19"/>
  <c r="E44" i="16"/>
  <c r="F47" i="19" s="1"/>
  <c r="D8" i="16"/>
  <c r="E11" i="19" s="1"/>
  <c r="C18" i="19"/>
  <c r="C12" i="16"/>
  <c r="D15" i="19" s="1"/>
  <c r="R8" i="16"/>
  <c r="S11" i="19" s="1"/>
  <c r="E20" i="16"/>
  <c r="F23" i="19" s="1"/>
  <c r="F24" i="16"/>
  <c r="G27" i="19" s="1"/>
  <c r="T27" i="19" s="1"/>
  <c r="U27" i="19" s="1"/>
  <c r="D28" i="16"/>
  <c r="E31" i="19" s="1"/>
  <c r="D44" i="16"/>
  <c r="E47" i="19" s="1"/>
  <c r="C8" i="16"/>
  <c r="D11" i="19" s="1"/>
  <c r="R40" i="16"/>
  <c r="S43" i="19" s="1"/>
  <c r="D22" i="16"/>
  <c r="E25" i="19" s="1"/>
  <c r="F30" i="16"/>
  <c r="G33" i="19" s="1"/>
  <c r="T33" i="19" s="1"/>
  <c r="U33" i="19" s="1"/>
  <c r="F36" i="16"/>
  <c r="G39" i="19" s="1"/>
  <c r="T39" i="19" s="1"/>
  <c r="U39" i="19" s="1"/>
  <c r="F42" i="16"/>
  <c r="G45" i="19" s="1"/>
  <c r="T45" i="19" s="1"/>
  <c r="U45" i="19" s="1"/>
  <c r="R28" i="16"/>
  <c r="S31" i="19" s="1"/>
  <c r="R34" i="16"/>
  <c r="S37" i="19" s="1"/>
  <c r="E28" i="16"/>
  <c r="F31" i="19" s="1"/>
  <c r="E34" i="16"/>
  <c r="F37" i="19" s="1"/>
  <c r="E40" i="16"/>
  <c r="F43" i="19" s="1"/>
  <c r="E46" i="16"/>
  <c r="F49" i="19" s="1"/>
  <c r="D15" i="16"/>
  <c r="E18" i="19" s="1"/>
  <c r="C15" i="19"/>
  <c r="E9" i="16"/>
  <c r="F12" i="19" s="1"/>
  <c r="E15" i="16"/>
  <c r="F18" i="19" s="1"/>
  <c r="I4" i="21"/>
  <c r="R29" i="16"/>
  <c r="S32" i="19" s="1"/>
  <c r="Q2" i="16"/>
  <c r="C48" i="19"/>
  <c r="E22" i="16"/>
  <c r="F25" i="19" s="1"/>
  <c r="C31" i="19"/>
  <c r="C37" i="19"/>
  <c r="C43" i="19"/>
  <c r="C49" i="19"/>
  <c r="D9" i="16"/>
  <c r="E12" i="19" s="1"/>
  <c r="F15" i="16"/>
  <c r="G18" i="19" s="1"/>
  <c r="T18" i="19" s="1"/>
  <c r="U18" i="19" s="1"/>
  <c r="C13" i="19"/>
  <c r="C10" i="16"/>
  <c r="D13" i="19" s="1"/>
  <c r="R12" i="16"/>
  <c r="S15" i="19" s="1"/>
  <c r="C25" i="19"/>
  <c r="C28" i="16"/>
  <c r="D31" i="19" s="1"/>
  <c r="C34" i="16"/>
  <c r="D37" i="19" s="1"/>
  <c r="C40" i="16"/>
  <c r="D43" i="19" s="1"/>
  <c r="C46" i="16"/>
  <c r="D49" i="19" s="1"/>
  <c r="R22" i="16"/>
  <c r="S25" i="19" s="1"/>
  <c r="F46" i="16"/>
  <c r="G49" i="19" s="1"/>
  <c r="T49" i="19" s="1"/>
  <c r="U49" i="19" s="1"/>
  <c r="F12" i="16"/>
  <c r="G15" i="19" s="1"/>
  <c r="T15" i="19" s="1"/>
  <c r="U15" i="19" s="1"/>
  <c r="N13" i="21"/>
  <c r="E12" i="16"/>
  <c r="F15" i="19" s="1"/>
  <c r="K11" i="21"/>
  <c r="R23" i="16"/>
  <c r="S26" i="19" s="1"/>
  <c r="R17" i="16"/>
  <c r="S20" i="19" s="1"/>
  <c r="R13" i="16"/>
  <c r="S16" i="19" s="1"/>
  <c r="F14" i="21"/>
  <c r="C23" i="16"/>
  <c r="D26" i="19" s="1"/>
  <c r="E29" i="16"/>
  <c r="F32" i="19" s="1"/>
  <c r="R35" i="16"/>
  <c r="S38" i="19" s="1"/>
  <c r="D41" i="16"/>
  <c r="E44" i="19" s="1"/>
  <c r="F17" i="16"/>
  <c r="G20" i="19" s="1"/>
  <c r="T20" i="19" s="1"/>
  <c r="U20" i="19" s="1"/>
  <c r="H12" i="21"/>
  <c r="E17" i="16"/>
  <c r="F20" i="19" s="1"/>
  <c r="F13" i="21"/>
  <c r="C26" i="19"/>
  <c r="C29" i="16"/>
  <c r="D32" i="19" s="1"/>
  <c r="E35" i="16"/>
  <c r="F38" i="19" s="1"/>
  <c r="R41" i="16"/>
  <c r="S44" i="19" s="1"/>
  <c r="C10" i="19"/>
  <c r="B10" i="19" s="1"/>
  <c r="E7" i="16"/>
  <c r="F10" i="19" s="1"/>
  <c r="F7" i="16"/>
  <c r="G10" i="19" s="1"/>
  <c r="T10" i="19" s="1"/>
  <c r="U10" i="19" s="1"/>
  <c r="F23" i="16"/>
  <c r="G26" i="19" s="1"/>
  <c r="T26" i="19" s="1"/>
  <c r="U26" i="19" s="1"/>
  <c r="C32" i="19"/>
  <c r="C35" i="16"/>
  <c r="D38" i="19" s="1"/>
  <c r="E41" i="16"/>
  <c r="F44" i="19" s="1"/>
  <c r="J10" i="21"/>
  <c r="C20" i="19"/>
  <c r="D7" i="16"/>
  <c r="E10" i="19" s="1"/>
  <c r="D23" i="16"/>
  <c r="E26" i="19" s="1"/>
  <c r="F29" i="16"/>
  <c r="G32" i="19" s="1"/>
  <c r="T32" i="19" s="1"/>
  <c r="U32" i="19" s="1"/>
  <c r="C38" i="19"/>
  <c r="C41" i="16"/>
  <c r="D44" i="19" s="1"/>
  <c r="I13" i="21"/>
  <c r="E11" i="21"/>
  <c r="F21" i="16"/>
  <c r="G24" i="19" s="1"/>
  <c r="T24" i="19" s="1"/>
  <c r="U24" i="19" s="1"/>
  <c r="F27" i="16"/>
  <c r="G30" i="19" s="1"/>
  <c r="T30" i="19" s="1"/>
  <c r="U30" i="19" s="1"/>
  <c r="F33" i="16"/>
  <c r="G36" i="19" s="1"/>
  <c r="T36" i="19" s="1"/>
  <c r="U36" i="19" s="1"/>
  <c r="F39" i="16"/>
  <c r="G42" i="19" s="1"/>
  <c r="T42" i="19" s="1"/>
  <c r="U42" i="19" s="1"/>
  <c r="F45" i="16"/>
  <c r="G48" i="19" s="1"/>
  <c r="T48" i="19" s="1"/>
  <c r="U48" i="19" s="1"/>
  <c r="D11" i="16"/>
  <c r="E14" i="19" s="1"/>
  <c r="O14" i="21"/>
  <c r="O12" i="21"/>
  <c r="I11" i="21"/>
  <c r="L13" i="21"/>
  <c r="N11" i="21"/>
  <c r="C19" i="19"/>
  <c r="C11" i="16"/>
  <c r="D14" i="19" s="1"/>
  <c r="D21" i="16"/>
  <c r="E24" i="19" s="1"/>
  <c r="D27" i="16"/>
  <c r="E30" i="19" s="1"/>
  <c r="D33" i="16"/>
  <c r="E36" i="19" s="1"/>
  <c r="D39" i="16"/>
  <c r="E42" i="19" s="1"/>
  <c r="D45" i="16"/>
  <c r="E48" i="19" s="1"/>
  <c r="F11" i="16"/>
  <c r="G14" i="19" s="1"/>
  <c r="T14" i="19" s="1"/>
  <c r="U14" i="19" s="1"/>
  <c r="F16" i="16"/>
  <c r="G19" i="19" s="1"/>
  <c r="T19" i="19" s="1"/>
  <c r="U19" i="19" s="1"/>
  <c r="K14" i="21"/>
  <c r="M12" i="21"/>
  <c r="O10" i="21"/>
  <c r="J13" i="21"/>
  <c r="L11" i="21"/>
  <c r="E11" i="16"/>
  <c r="F14" i="19" s="1"/>
  <c r="C16" i="16"/>
  <c r="D19" i="19" s="1"/>
  <c r="R21" i="16"/>
  <c r="S24" i="19" s="1"/>
  <c r="R27" i="16"/>
  <c r="S30" i="19" s="1"/>
  <c r="R33" i="16"/>
  <c r="S36" i="19" s="1"/>
  <c r="R39" i="16"/>
  <c r="S42" i="19" s="1"/>
  <c r="R45" i="16"/>
  <c r="S48" i="19" s="1"/>
  <c r="I14" i="21"/>
  <c r="K12" i="21"/>
  <c r="N14" i="21"/>
  <c r="H13" i="21"/>
  <c r="J11" i="21"/>
  <c r="E16" i="16"/>
  <c r="F19" i="19" s="1"/>
  <c r="E21" i="16"/>
  <c r="F24" i="19" s="1"/>
  <c r="E27" i="16"/>
  <c r="F30" i="19" s="1"/>
  <c r="E33" i="16"/>
  <c r="F36" i="19" s="1"/>
  <c r="E39" i="16"/>
  <c r="F42" i="19" s="1"/>
  <c r="E45" i="16"/>
  <c r="F48" i="19" s="1"/>
  <c r="O13" i="21"/>
  <c r="I12" i="21"/>
  <c r="L14" i="21"/>
  <c r="N12" i="21"/>
  <c r="C17" i="16"/>
  <c r="D20" i="19" s="1"/>
  <c r="H11" i="21"/>
  <c r="M13" i="21"/>
  <c r="M11" i="21"/>
  <c r="J14" i="21"/>
  <c r="J12" i="21"/>
  <c r="R16" i="16"/>
  <c r="S19" i="19" s="1"/>
  <c r="C14" i="19"/>
  <c r="E12" i="21"/>
  <c r="E13" i="21"/>
  <c r="E14" i="21"/>
  <c r="Q10" i="19"/>
  <c r="Q7" i="16"/>
  <c r="R10" i="19" s="1"/>
  <c r="D24" i="16"/>
  <c r="E27" i="19" s="1"/>
  <c r="D30" i="16"/>
  <c r="E33" i="19" s="1"/>
  <c r="D36" i="16"/>
  <c r="E39" i="19" s="1"/>
  <c r="D42" i="16"/>
  <c r="E45" i="19" s="1"/>
  <c r="L10" i="21"/>
  <c r="G14" i="21"/>
  <c r="T14" i="21" s="1"/>
  <c r="U14" i="21" s="1"/>
  <c r="R14" i="16"/>
  <c r="S17" i="19" s="1"/>
  <c r="E10" i="16"/>
  <c r="F13" i="19" s="1"/>
  <c r="R24" i="16"/>
  <c r="S27" i="19" s="1"/>
  <c r="R30" i="16"/>
  <c r="S33" i="19" s="1"/>
  <c r="R36" i="16"/>
  <c r="S39" i="19" s="1"/>
  <c r="R42" i="16"/>
  <c r="S45" i="19" s="1"/>
  <c r="F10" i="16"/>
  <c r="G13" i="19" s="1"/>
  <c r="T13" i="19" s="1"/>
  <c r="U13" i="19" s="1"/>
  <c r="F14" i="16"/>
  <c r="G17" i="19" s="1"/>
  <c r="T17" i="19" s="1"/>
  <c r="U17" i="19" s="1"/>
  <c r="F18" i="16"/>
  <c r="G21" i="19" s="1"/>
  <c r="T21" i="19" s="1"/>
  <c r="U21" i="19" s="1"/>
  <c r="N10" i="21"/>
  <c r="E10" i="21"/>
  <c r="C17" i="19"/>
  <c r="C14" i="16"/>
  <c r="D17" i="19" s="1"/>
  <c r="C7" i="16"/>
  <c r="E24" i="16"/>
  <c r="F27" i="19" s="1"/>
  <c r="E30" i="16"/>
  <c r="F33" i="19" s="1"/>
  <c r="E36" i="16"/>
  <c r="F39" i="19" s="1"/>
  <c r="E42" i="16"/>
  <c r="F45" i="19" s="1"/>
  <c r="I10" i="21"/>
  <c r="R18" i="16"/>
  <c r="S21" i="19" s="1"/>
  <c r="E14" i="16"/>
  <c r="F17" i="19" s="1"/>
  <c r="R7" i="16"/>
  <c r="S10" i="19" s="1"/>
  <c r="F10" i="21"/>
  <c r="C27" i="19"/>
  <c r="C33" i="19"/>
  <c r="C39" i="19"/>
  <c r="C45" i="19"/>
  <c r="D10" i="21"/>
  <c r="M14" i="21"/>
  <c r="K13" i="21"/>
  <c r="O11" i="21"/>
  <c r="K10" i="21"/>
  <c r="H14" i="21"/>
  <c r="L12" i="21"/>
  <c r="C21" i="19"/>
  <c r="C15" i="16"/>
  <c r="D18" i="19" s="1"/>
  <c r="C18" i="16"/>
  <c r="D21" i="19" s="1"/>
  <c r="G10" i="21"/>
  <c r="T10" i="21" s="1"/>
  <c r="U10" i="21" s="1"/>
  <c r="H10" i="21"/>
  <c r="M10" i="21"/>
  <c r="R10" i="16"/>
  <c r="S13" i="19" s="1"/>
  <c r="E18" i="16"/>
  <c r="F21" i="19" s="1"/>
  <c r="G12" i="21"/>
  <c r="T12" i="21" s="1"/>
  <c r="U12" i="21" s="1"/>
  <c r="D11" i="21"/>
  <c r="D13" i="21"/>
  <c r="F12" i="21"/>
  <c r="F11" i="21"/>
  <c r="G13" i="21"/>
  <c r="T13" i="21" s="1"/>
  <c r="U13" i="21" s="1"/>
  <c r="G11" i="21"/>
  <c r="T11" i="21" s="1"/>
  <c r="U11" i="21" s="1"/>
  <c r="E3" i="19"/>
  <c r="B11" i="21"/>
  <c r="S10" i="21"/>
  <c r="B10" i="21"/>
  <c r="B13" i="21"/>
  <c r="P10" i="21"/>
  <c r="B12" i="21"/>
  <c r="P9" i="16"/>
  <c r="P11" i="16"/>
  <c r="P13" i="16"/>
  <c r="P15" i="16"/>
  <c r="P17" i="16"/>
  <c r="P19" i="16"/>
  <c r="P21" i="16"/>
  <c r="P23" i="16"/>
  <c r="P25" i="16"/>
  <c r="P27" i="16"/>
  <c r="P29" i="16"/>
  <c r="P31" i="16"/>
  <c r="P33" i="16"/>
  <c r="P35" i="16"/>
  <c r="P37" i="16"/>
  <c r="P39" i="16"/>
  <c r="P41" i="16"/>
  <c r="P43" i="16"/>
  <c r="P45" i="16"/>
  <c r="P10" i="16"/>
  <c r="P14" i="16"/>
  <c r="P18" i="16"/>
  <c r="P22" i="16"/>
  <c r="P26" i="16"/>
  <c r="P30" i="16"/>
  <c r="P34" i="16"/>
  <c r="P38" i="16"/>
  <c r="P42" i="16"/>
  <c r="P46" i="16"/>
  <c r="P12" i="16"/>
  <c r="P20" i="16"/>
  <c r="P28" i="16"/>
  <c r="P36" i="16"/>
  <c r="P44" i="16"/>
  <c r="P8" i="16"/>
  <c r="P24" i="16"/>
  <c r="P40" i="16"/>
  <c r="P16" i="16"/>
  <c r="P32" i="16"/>
  <c r="E3" i="21"/>
  <c r="B13" i="19" l="1"/>
  <c r="B11" i="19"/>
  <c r="B12" i="19"/>
  <c r="B14" i="19"/>
  <c r="B15" i="19"/>
  <c r="B16" i="19"/>
  <c r="B18" i="19"/>
  <c r="B37" i="19"/>
  <c r="B30" i="19"/>
  <c r="B28" i="19"/>
  <c r="B42" i="19"/>
  <c r="Q10" i="21"/>
  <c r="H18" i="21" s="1"/>
  <c r="B17" i="19"/>
  <c r="B38" i="19"/>
  <c r="B23" i="19"/>
  <c r="B46" i="19"/>
  <c r="B36" i="19"/>
  <c r="B35" i="19"/>
  <c r="B20" i="19"/>
  <c r="B33" i="19"/>
  <c r="B32" i="19"/>
  <c r="B22" i="19"/>
  <c r="B41" i="19"/>
  <c r="B48" i="19"/>
  <c r="B21" i="19"/>
  <c r="B43" i="19"/>
  <c r="B25" i="19"/>
  <c r="B34" i="19"/>
  <c r="B31" i="19"/>
  <c r="B47" i="19"/>
  <c r="B40" i="19"/>
  <c r="B19" i="19"/>
  <c r="B45" i="19"/>
  <c r="B49" i="19"/>
  <c r="D10" i="19"/>
  <c r="D14" i="21"/>
  <c r="D12" i="21"/>
  <c r="B24" i="19"/>
  <c r="B39" i="19"/>
  <c r="B26" i="19"/>
  <c r="B29" i="19"/>
  <c r="B44" i="19"/>
  <c r="B27" i="19"/>
  <c r="Q19" i="19"/>
  <c r="Q16" i="16"/>
  <c r="R19" i="19" s="1"/>
  <c r="Q27" i="19"/>
  <c r="Q24" i="16"/>
  <c r="R27" i="19" s="1"/>
  <c r="Q47" i="19"/>
  <c r="Q44" i="16"/>
  <c r="R47" i="19" s="1"/>
  <c r="Q31" i="19"/>
  <c r="Q28" i="16"/>
  <c r="R31" i="19" s="1"/>
  <c r="Q15" i="19"/>
  <c r="Q12" i="16"/>
  <c r="R15" i="19" s="1"/>
  <c r="Q42" i="16"/>
  <c r="R45" i="19" s="1"/>
  <c r="Q45" i="19"/>
  <c r="Q34" i="16"/>
  <c r="R37" i="19" s="1"/>
  <c r="Q37" i="19"/>
  <c r="Q26" i="16"/>
  <c r="R29" i="19" s="1"/>
  <c r="Q29" i="19"/>
  <c r="Q18" i="16"/>
  <c r="R21" i="19" s="1"/>
  <c r="Q21" i="19"/>
  <c r="Q10" i="16"/>
  <c r="R13" i="19" s="1"/>
  <c r="Q13" i="19"/>
  <c r="Q46" i="19"/>
  <c r="Q43" i="16"/>
  <c r="R46" i="19" s="1"/>
  <c r="Q42" i="19"/>
  <c r="Q39" i="16"/>
  <c r="R42" i="19" s="1"/>
  <c r="Q38" i="19"/>
  <c r="Q35" i="16"/>
  <c r="R38" i="19" s="1"/>
  <c r="Q34" i="19"/>
  <c r="Q31" i="16"/>
  <c r="R34" i="19" s="1"/>
  <c r="Q30" i="19"/>
  <c r="Q27" i="16"/>
  <c r="R30" i="19" s="1"/>
  <c r="Q26" i="19"/>
  <c r="Q23" i="16"/>
  <c r="R26" i="19" s="1"/>
  <c r="Q22" i="19"/>
  <c r="Q19" i="16"/>
  <c r="R22" i="19" s="1"/>
  <c r="Q18" i="19"/>
  <c r="Q15" i="16"/>
  <c r="R18" i="19" s="1"/>
  <c r="Q14" i="19"/>
  <c r="Q11" i="16"/>
  <c r="R14" i="19" s="1"/>
  <c r="Q35" i="19"/>
  <c r="Q32" i="16"/>
  <c r="R35" i="19" s="1"/>
  <c r="Q43" i="19"/>
  <c r="Q40" i="16"/>
  <c r="R43" i="19" s="1"/>
  <c r="Q11" i="19"/>
  <c r="Q8" i="16"/>
  <c r="R11" i="19" s="1"/>
  <c r="Q39" i="19"/>
  <c r="Q36" i="16"/>
  <c r="R39" i="19" s="1"/>
  <c r="Q23" i="19"/>
  <c r="Q20" i="16"/>
  <c r="R23" i="19" s="1"/>
  <c r="Q46" i="16"/>
  <c r="R49" i="19" s="1"/>
  <c r="Q49" i="19"/>
  <c r="Q38" i="16"/>
  <c r="R41" i="19" s="1"/>
  <c r="Q41" i="19"/>
  <c r="Q30" i="16"/>
  <c r="R33" i="19" s="1"/>
  <c r="Q33" i="19"/>
  <c r="Q22" i="16"/>
  <c r="R25" i="19" s="1"/>
  <c r="Q25" i="19"/>
  <c r="Q14" i="16"/>
  <c r="R17" i="19" s="1"/>
  <c r="Q17" i="19"/>
  <c r="Q45" i="16"/>
  <c r="R48" i="19" s="1"/>
  <c r="Q48" i="19"/>
  <c r="Q41" i="16"/>
  <c r="R44" i="19" s="1"/>
  <c r="Q44" i="19"/>
  <c r="Q37" i="16"/>
  <c r="R40" i="19" s="1"/>
  <c r="Q40" i="19"/>
  <c r="Q33" i="16"/>
  <c r="R36" i="19" s="1"/>
  <c r="Q36" i="19"/>
  <c r="Q29" i="16"/>
  <c r="R32" i="19" s="1"/>
  <c r="Q32" i="19"/>
  <c r="Q25" i="16"/>
  <c r="R28" i="19" s="1"/>
  <c r="Q28" i="19"/>
  <c r="Q21" i="16"/>
  <c r="R24" i="19" s="1"/>
  <c r="Q24" i="19"/>
  <c r="Q17" i="16"/>
  <c r="R20" i="19" s="1"/>
  <c r="Q20" i="19"/>
  <c r="Q13" i="16"/>
  <c r="R16" i="19" s="1"/>
  <c r="Q16" i="19"/>
  <c r="Q9" i="16"/>
  <c r="R12" i="19" s="1"/>
  <c r="Q12" i="19"/>
  <c r="H19" i="21" l="1"/>
  <c r="R10" i="21"/>
  <c r="H20" i="21"/>
  <c r="K18" i="21" s="1"/>
  <c r="K20" i="21" s="1"/>
  <c r="H53" i="19"/>
  <c r="H54" i="19"/>
  <c r="K19" i="21" l="1"/>
  <c r="H55" i="19"/>
  <c r="K53" i="19" s="1"/>
  <c r="K54" i="19" l="1"/>
  <c r="K55" i="19" s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DTU</author>
  </authors>
  <commentList>
    <comment ref="G5" authorId="0" shapeId="0">
      <text>
        <r>
          <rPr>
            <sz val="9"/>
            <color indexed="81"/>
            <rFont val="Tahoma"/>
            <family val="2"/>
          </rPr>
          <t xml:space="preserve">Điểm chuyên cần
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 xml:space="preserve">Điểm thái độ, thảo luận
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 xml:space="preserve">Điểm kiểm tra thường kỳ
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 xml:space="preserve">Điểm bài tập về nhà
</t>
        </r>
      </text>
    </comment>
    <comment ref="K5" authorId="0" shapeId="0">
      <text>
        <r>
          <rPr>
            <sz val="9"/>
            <color indexed="81"/>
            <rFont val="Tahoma"/>
            <family val="2"/>
          </rPr>
          <t xml:space="preserve">Điểm thực hành
</t>
        </r>
      </text>
    </comment>
    <comment ref="L5" authorId="0" shapeId="0">
      <text>
        <r>
          <rPr>
            <sz val="9"/>
            <color indexed="81"/>
            <rFont val="Tahoma"/>
            <family val="2"/>
          </rPr>
          <t xml:space="preserve">Điểm kiểm tra giữa kỳ
</t>
        </r>
      </text>
    </comment>
    <comment ref="M5" authorId="0" shapeId="0">
      <text>
        <r>
          <rPr>
            <sz val="9"/>
            <color indexed="81"/>
            <rFont val="Tahoma"/>
            <family val="2"/>
          </rPr>
          <t xml:space="preserve">Điểm bài thu hoạch cá nhân
</t>
        </r>
      </text>
    </comment>
    <comment ref="N5" authorId="0" shapeId="0">
      <text>
        <r>
          <rPr>
            <sz val="9"/>
            <color indexed="81"/>
            <rFont val="Tahoma"/>
            <family val="2"/>
          </rPr>
          <t xml:space="preserve">Điểm bài thu hoạch nhóm
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 xml:space="preserve">Điểm kiểm tra cuối kỳ
</t>
        </r>
      </text>
    </comment>
  </commentList>
</comments>
</file>

<file path=xl/sharedStrings.xml><?xml version="1.0" encoding="utf-8"?>
<sst xmlns="http://schemas.openxmlformats.org/spreadsheetml/2006/main" count="4760" uniqueCount="2165">
  <si>
    <t>STT</t>
  </si>
  <si>
    <t>BỘ GIÁO DỤC &amp; ĐÀO TẠO</t>
  </si>
  <si>
    <t>TRƯỜNG ĐHDL DUY TÂN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</si>
  <si>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</si>
  <si>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</si>
  <si>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</si>
  <si>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</si>
  <si>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</si>
  <si>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</si>
  <si>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</si>
  <si>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</si>
  <si>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</si>
  <si>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</si>
  <si>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</si>
  <si>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</si>
  <si>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</si>
  <si>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</si>
  <si>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</si>
  <si>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</si>
  <si>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</si>
  <si>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</si>
  <si>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</si>
  <si>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</si>
  <si>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MÔN:</t>
  </si>
  <si>
    <t>SỐ TÍN CHỈ:</t>
  </si>
  <si>
    <t>MÃ MÔN:</t>
  </si>
  <si>
    <t>HỌC KỲ:</t>
  </si>
  <si>
    <t>LẦN THI:</t>
  </si>
  <si>
    <t>A</t>
  </si>
  <si>
    <t>Q</t>
  </si>
  <si>
    <t>H</t>
  </si>
  <si>
    <t>F</t>
  </si>
  <si>
    <t>ĐIỂM
T. KẾT</t>
  </si>
  <si>
    <t>ĐIỂM
CHỮ</t>
  </si>
  <si>
    <t>Sáu</t>
  </si>
  <si>
    <t>L</t>
  </si>
  <si>
    <t>M</t>
  </si>
  <si>
    <t>I</t>
  </si>
  <si>
    <t>G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</si>
  <si>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</si>
  <si>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</si>
  <si>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</si>
  <si>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</si>
  <si>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</si>
  <si>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</si>
  <si>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</si>
  <si>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</si>
  <si>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</si>
  <si>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</si>
  <si>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</si>
  <si>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</si>
  <si>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</si>
  <si>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</si>
  <si>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</si>
  <si>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</si>
  <si>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</si>
  <si>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</si>
  <si>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</si>
  <si>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</si>
  <si>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</si>
  <si>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</si>
  <si>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</si>
  <si>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</si>
  <si>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</si>
  <si>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</si>
  <si>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</si>
  <si>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</si>
  <si>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</si>
  <si>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</si>
  <si>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</si>
  <si>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</si>
  <si>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</si>
  <si>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</si>
  <si>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</si>
  <si>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</si>
  <si>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</si>
  <si>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</si>
  <si>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</si>
  <si>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</si>
  <si>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</si>
  <si>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</si>
  <si>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</si>
  <si>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</si>
  <si>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</si>
  <si>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</si>
  <si>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</si>
  <si>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</si>
  <si>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</si>
  <si>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</si>
  <si>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</si>
  <si>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</si>
  <si>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</si>
  <si>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</si>
  <si>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</si>
  <si>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</si>
  <si>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</si>
  <si>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</si>
  <si>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</si>
  <si>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</si>
  <si>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</si>
  <si>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</si>
  <si>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</si>
  <si>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</si>
  <si>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</si>
  <si>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</si>
  <si>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</si>
  <si>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</si>
  <si>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</si>
  <si>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</si>
  <si>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</si>
  <si>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</si>
  <si>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</si>
  <si>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</si>
  <si>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</si>
  <si>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</si>
  <si>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</si>
  <si>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</si>
  <si>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</si>
  <si>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</si>
  <si>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</si>
  <si>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</si>
  <si>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</si>
  <si>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</si>
  <si>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</si>
  <si>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</si>
  <si>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</si>
  <si>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</si>
  <si>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</si>
  <si>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</si>
  <si>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</si>
  <si>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</si>
  <si>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</si>
  <si>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</si>
  <si>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</si>
  <si>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</si>
  <si>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</si>
  <si>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</si>
  <si>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</si>
  <si>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</si>
  <si>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</si>
  <si>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</si>
  <si>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</si>
  <si>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</si>
  <si>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</si>
  <si>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</si>
  <si>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</si>
  <si>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</si>
  <si>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</si>
  <si>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</si>
  <si>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</si>
  <si>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</si>
  <si>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</si>
  <si>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</si>
  <si>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</si>
  <si>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</si>
  <si>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</si>
  <si>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</si>
  <si>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</si>
  <si>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</si>
  <si>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</si>
  <si>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</si>
  <si>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</si>
  <si>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</si>
  <si>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</si>
  <si>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</si>
  <si>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</si>
  <si>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</si>
  <si>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</si>
  <si>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</si>
  <si>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</si>
  <si>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</si>
  <si>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</si>
  <si>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</si>
  <si>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</si>
  <si>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</si>
  <si>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</si>
  <si>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</si>
  <si>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</si>
  <si>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</si>
  <si>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</si>
  <si>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</si>
  <si>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</si>
  <si>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</si>
  <si>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</si>
  <si>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</si>
  <si>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</si>
  <si>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</si>
  <si>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</si>
  <si>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</si>
  <si>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</si>
  <si>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</si>
  <si>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</si>
  <si>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</si>
  <si>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</si>
  <si>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</si>
  <si>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</si>
  <si>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</si>
  <si>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</si>
  <si>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</si>
  <si>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</si>
  <si>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</si>
  <si>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</si>
  <si>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</si>
  <si>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</si>
  <si>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</si>
  <si>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</si>
  <si>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</si>
  <si>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</si>
  <si>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</si>
  <si>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</si>
  <si>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</si>
  <si>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</si>
  <si>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</si>
  <si>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</si>
  <si>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</si>
  <si>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</si>
  <si>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</si>
  <si>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</si>
  <si>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</si>
  <si>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</si>
  <si>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</si>
  <si>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</si>
  <si>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</si>
  <si>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</si>
  <si>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</si>
  <si>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</si>
  <si>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</si>
  <si>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</si>
  <si>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</si>
  <si>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</si>
  <si>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</si>
  <si>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</si>
  <si>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</si>
  <si>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</si>
  <si>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</si>
  <si>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</si>
  <si>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</si>
  <si>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</si>
  <si>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</si>
  <si>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</si>
  <si>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</si>
  <si>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</si>
  <si>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</si>
  <si>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</si>
  <si>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</si>
  <si>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</si>
  <si>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</si>
  <si>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</si>
  <si>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</si>
  <si>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</si>
  <si>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</si>
  <si>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</si>
  <si>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</si>
  <si>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</si>
  <si>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</si>
  <si>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</si>
  <si>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</si>
  <si>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</si>
  <si>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</si>
  <si>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</si>
  <si>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</si>
  <si>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</si>
  <si>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</si>
  <si>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</si>
  <si>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</si>
  <si>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</si>
  <si>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</si>
  <si>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</si>
  <si>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</si>
  <si>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</si>
  <si>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</si>
  <si>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</si>
  <si>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</si>
  <si>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</si>
  <si>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</si>
  <si>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</si>
  <si>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</si>
  <si>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</si>
  <si>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</si>
  <si>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</si>
  <si>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</si>
  <si>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</si>
  <si>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</si>
  <si>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</si>
  <si>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</si>
  <si>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</si>
  <si>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</si>
  <si>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</si>
  <si>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</si>
  <si>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</si>
  <si>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</si>
  <si>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</si>
  <si>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</si>
  <si>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</si>
  <si>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</si>
  <si>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</si>
  <si>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</si>
  <si>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</si>
  <si>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</si>
  <si>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</si>
  <si>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</si>
  <si>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</si>
  <si>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</si>
  <si>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</si>
  <si>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</si>
  <si>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</si>
  <si>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</si>
  <si>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</si>
  <si>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</si>
  <si>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</si>
  <si>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</si>
  <si>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</si>
  <si>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</si>
  <si>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</si>
  <si>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</si>
  <si>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</si>
  <si>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</si>
  <si>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</si>
  <si>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</si>
  <si>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</si>
  <si>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</si>
  <si>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</si>
  <si>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</si>
  <si>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</si>
  <si>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</si>
  <si>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</si>
  <si>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</si>
  <si>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</si>
  <si>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</si>
  <si>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</si>
  <si>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</si>
  <si>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</si>
  <si>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</si>
  <si>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</si>
  <si>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</si>
  <si>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</si>
  <si>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</si>
  <si>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</si>
  <si>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</si>
  <si>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</si>
  <si>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</si>
  <si>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</si>
  <si>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</si>
  <si>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</si>
  <si>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</si>
  <si>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</si>
  <si>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</si>
  <si>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</si>
  <si>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</si>
  <si>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</si>
  <si>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</si>
  <si>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</si>
  <si>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</si>
  <si>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</si>
  <si>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</si>
  <si>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</si>
  <si>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</si>
  <si>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</si>
  <si>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</si>
  <si>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</si>
  <si>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</si>
  <si>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</si>
  <si>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</si>
  <si>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</si>
  <si>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</si>
  <si>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</si>
  <si>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</si>
  <si>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</si>
  <si>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</si>
  <si>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</si>
  <si>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</si>
  <si>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</si>
  <si>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</si>
  <si>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</si>
  <si>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</si>
  <si>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</si>
  <si>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</si>
  <si>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</si>
  <si>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</si>
  <si>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</si>
  <si>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</si>
  <si>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</si>
  <si>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</si>
  <si>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</si>
  <si>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</si>
  <si>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</si>
  <si>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</si>
  <si>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</si>
  <si>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</si>
  <si>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</si>
  <si>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</si>
  <si>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</si>
  <si>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</si>
  <si>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</si>
  <si>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</si>
  <si>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</si>
  <si>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</si>
  <si>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</si>
  <si>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</si>
  <si>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</si>
  <si>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</si>
  <si>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</si>
  <si>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</si>
  <si>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</si>
  <si>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</si>
  <si>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</si>
  <si>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</si>
  <si>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</si>
  <si>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</si>
  <si>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</si>
  <si>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</si>
  <si>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</si>
  <si>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</si>
  <si>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</si>
  <si>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</si>
  <si>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</si>
  <si>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</si>
  <si>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</si>
  <si>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</si>
  <si>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</si>
  <si>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</si>
  <si>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</si>
  <si>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</si>
  <si>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</si>
  <si>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</si>
  <si>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</si>
  <si>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</si>
  <si>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</si>
  <si>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</si>
  <si>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</si>
  <si>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</si>
  <si>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</si>
  <si>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</si>
  <si>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</si>
  <si>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</si>
  <si>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</si>
  <si>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</si>
  <si>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</si>
  <si>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</si>
  <si>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</si>
  <si>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</si>
  <si>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</si>
  <si>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</si>
  <si>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</si>
  <si>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</si>
  <si>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</si>
  <si>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</si>
  <si>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</si>
  <si>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</si>
  <si>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</si>
  <si>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</si>
  <si>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</si>
  <si>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</si>
  <si>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</si>
  <si>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</si>
  <si>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</si>
  <si>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</si>
  <si>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</si>
  <si>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</si>
  <si>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</si>
  <si>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</si>
  <si>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</si>
  <si>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</si>
  <si>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</si>
  <si>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</si>
  <si>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</si>
  <si>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</si>
  <si>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</si>
  <si>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</si>
  <si>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</si>
  <si>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</si>
  <si>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</si>
  <si>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</si>
  <si>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</si>
  <si>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</si>
  <si>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</si>
  <si>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</si>
  <si>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</si>
  <si>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</si>
  <si>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</si>
  <si>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</si>
  <si>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</si>
  <si>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</si>
  <si>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</si>
  <si>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</si>
  <si>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</si>
  <si>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</si>
  <si>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</si>
  <si>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</si>
  <si>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</si>
  <si>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</si>
  <si>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</si>
  <si>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</si>
  <si>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</si>
  <si>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</si>
  <si>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</si>
  <si>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</si>
  <si>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</si>
  <si>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</si>
  <si>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</si>
  <si>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</si>
  <si>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</si>
  <si>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</si>
  <si>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</si>
  <si>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</si>
  <si>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</si>
  <si>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</si>
  <si>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</si>
  <si>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</si>
  <si>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</si>
  <si>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</si>
  <si>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</si>
  <si>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</si>
  <si>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</si>
  <si>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</si>
  <si>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</si>
  <si>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</si>
  <si>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</si>
  <si>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</si>
  <si>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</si>
  <si>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</si>
  <si>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</si>
  <si>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</si>
  <si>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</si>
  <si>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</si>
  <si>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</si>
  <si>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</si>
  <si>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</si>
  <si>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</si>
  <si>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</si>
  <si>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</si>
  <si>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</si>
  <si>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</si>
  <si>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</si>
  <si>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</si>
  <si>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</si>
  <si>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</si>
  <si>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</si>
  <si>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</si>
  <si>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</si>
  <si>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</si>
  <si>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</si>
  <si>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</si>
  <si>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</si>
  <si>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</si>
  <si>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</si>
  <si>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</si>
  <si>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</si>
  <si>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</si>
  <si>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</si>
  <si>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</si>
  <si>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</si>
  <si>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</si>
  <si>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</si>
  <si>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</si>
  <si>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</si>
  <si>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</si>
  <si>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</si>
  <si>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</si>
  <si>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</si>
  <si>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</si>
  <si>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</si>
  <si>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</si>
  <si>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</si>
  <si>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</si>
  <si>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</si>
  <si>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</si>
  <si>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</si>
  <si>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</si>
  <si>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</si>
  <si>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</si>
  <si>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</si>
  <si>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</si>
  <si>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</si>
  <si>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</si>
  <si>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</si>
  <si>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</si>
  <si>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</si>
  <si>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</si>
  <si>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</si>
  <si>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</si>
  <si>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</si>
  <si>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</si>
  <si>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</si>
  <si>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</si>
  <si>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</si>
  <si>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</si>
  <si>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</si>
  <si>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</si>
  <si>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</si>
  <si>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</si>
  <si>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</si>
  <si>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</si>
  <si>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</si>
  <si>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</si>
  <si>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</si>
  <si>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</si>
  <si>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</si>
  <si>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</si>
  <si>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</si>
  <si>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</si>
  <si>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</si>
  <si>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</si>
  <si>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</si>
  <si>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</si>
  <si>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</si>
  <si>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</si>
  <si>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</si>
  <si>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</si>
  <si>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</si>
  <si>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</si>
  <si>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</si>
  <si>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</si>
  <si>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</si>
  <si>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</si>
  <si>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</si>
  <si>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</si>
  <si>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</si>
  <si>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</si>
  <si>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</si>
  <si>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</si>
  <si>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</si>
  <si>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</si>
  <si>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</si>
  <si>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</si>
  <si>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</si>
  <si>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</si>
  <si>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</si>
  <si>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</si>
  <si>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</si>
  <si>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</si>
  <si>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</si>
  <si>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</si>
  <si>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</si>
  <si>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</si>
  <si>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</si>
  <si>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</si>
  <si>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</si>
  <si>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</si>
  <si>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</si>
  <si>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</si>
  <si>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</si>
  <si>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</si>
  <si>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</si>
  <si>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</si>
  <si>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</si>
  <si>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</si>
  <si>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</si>
  <si>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</si>
  <si>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</si>
  <si>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</si>
  <si>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</si>
  <si>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</si>
  <si>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</si>
  <si>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</si>
  <si>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</si>
  <si>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</si>
  <si>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</si>
  <si>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</si>
  <si>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</si>
  <si>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</si>
  <si>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</si>
  <si>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</si>
  <si>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</si>
  <si>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</si>
  <si>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</si>
  <si>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</si>
  <si>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</si>
  <si>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</si>
  <si>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</si>
  <si>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</si>
  <si>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</si>
  <si>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</si>
  <si>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</si>
  <si>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</si>
  <si>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</si>
  <si>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</si>
  <si>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</si>
  <si>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</si>
  <si>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</si>
  <si>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</si>
  <si>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</si>
  <si>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</si>
  <si>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</si>
  <si>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</si>
  <si>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</si>
  <si>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</si>
  <si>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</si>
  <si>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</si>
  <si>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</si>
  <si>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</si>
  <si>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</si>
  <si>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</si>
  <si>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</si>
  <si>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</si>
  <si>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</si>
  <si>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</si>
  <si>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</si>
  <si>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</si>
  <si>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</si>
  <si>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</si>
  <si>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</si>
  <si>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</si>
  <si>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</si>
  <si>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</si>
  <si>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</si>
  <si>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</si>
  <si>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</si>
  <si>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</si>
  <si>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</si>
  <si>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</si>
  <si>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</si>
  <si>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</si>
  <si>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</si>
  <si>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</si>
  <si>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</si>
  <si>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</si>
  <si>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</si>
  <si>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</si>
  <si>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</si>
  <si>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</si>
  <si>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</si>
  <si>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</si>
  <si>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</si>
  <si>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</si>
  <si>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</si>
  <si>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</si>
  <si>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</si>
  <si>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</si>
  <si>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</si>
  <si>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</si>
  <si>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</si>
  <si>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</si>
  <si>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</si>
  <si>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</si>
  <si>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</si>
  <si>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</si>
  <si>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</si>
  <si>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</si>
  <si>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</si>
  <si>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</si>
  <si>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</si>
  <si>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</si>
  <si>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</si>
  <si>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</si>
  <si>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</si>
  <si>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</si>
  <si>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</si>
  <si>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</si>
  <si>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</si>
  <si>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</si>
  <si>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</si>
  <si>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</si>
  <si>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</si>
  <si>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</si>
  <si>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</si>
  <si>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</si>
  <si>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</si>
  <si>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</si>
  <si>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</si>
  <si>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</si>
  <si>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</si>
  <si>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</si>
  <si>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</si>
  <si>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</si>
  <si>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</si>
  <si>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</si>
  <si>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</si>
  <si>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</si>
  <si>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</si>
  <si>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</si>
  <si>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</si>
  <si>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</si>
  <si>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</si>
  <si>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</si>
  <si>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</si>
  <si>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</si>
  <si>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</si>
  <si>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</si>
  <si>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</si>
  <si>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</si>
  <si>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</si>
  <si>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</si>
  <si>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</si>
  <si>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</si>
  <si>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</si>
  <si>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</si>
  <si>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</si>
  <si>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</si>
  <si>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</si>
  <si>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</si>
  <si>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</si>
  <si>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</si>
  <si>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</si>
  <si>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</si>
  <si>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</si>
  <si>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</si>
  <si>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</si>
  <si>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</si>
  <si>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</si>
  <si>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</si>
  <si>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</si>
  <si>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</si>
  <si>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</si>
  <si>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</si>
  <si>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</si>
  <si>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</si>
  <si>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</si>
  <si>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</si>
  <si>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</si>
  <si>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</si>
  <si>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</si>
  <si>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</si>
  <si>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</si>
  <si>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</si>
  <si>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</si>
  <si>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</si>
  <si>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</si>
  <si>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</si>
  <si>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</si>
  <si>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</si>
  <si>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</si>
  <si>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</si>
  <si>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</si>
  <si>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</si>
  <si>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</si>
  <si>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</si>
  <si>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</si>
  <si>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</si>
  <si>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</si>
  <si>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</si>
  <si>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</si>
  <si>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</si>
  <si>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</si>
  <si>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</si>
  <si>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</si>
  <si>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</si>
  <si>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</si>
  <si>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</si>
  <si>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</si>
  <si>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</si>
  <si>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</si>
  <si>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</si>
  <si>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</si>
  <si>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</si>
  <si>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</si>
  <si>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</si>
  <si>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</si>
  <si>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</si>
  <si>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</si>
  <si>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</si>
  <si>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</si>
  <si>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</si>
  <si>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</si>
  <si>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</si>
  <si>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</si>
  <si>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</si>
  <si>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</si>
  <si>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</si>
  <si>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</si>
  <si>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</si>
  <si>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</si>
  <si>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</si>
  <si>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</si>
  <si>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</si>
  <si>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</si>
  <si>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</si>
  <si>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</si>
  <si>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</si>
  <si>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</si>
  <si>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</si>
  <si>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</si>
  <si>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</si>
  <si>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</si>
  <si>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</si>
  <si>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</si>
  <si>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</si>
  <si>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</si>
  <si>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</si>
  <si>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</si>
  <si>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</si>
  <si>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</si>
  <si>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</si>
  <si>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</si>
  <si>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</si>
  <si>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</si>
  <si>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</si>
  <si>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</si>
  <si>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</si>
  <si>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</si>
  <si>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</si>
  <si>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</si>
  <si>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</si>
  <si>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</si>
  <si>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</si>
  <si>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</si>
  <si>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</si>
  <si>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</si>
  <si>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</si>
  <si>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</si>
  <si>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</si>
  <si>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</si>
  <si>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</si>
  <si>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</si>
  <si>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</si>
  <si>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</si>
  <si>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</si>
  <si>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</si>
  <si>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</si>
  <si>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</si>
  <si>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</si>
  <si>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</si>
  <si>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</si>
  <si>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</si>
  <si>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</si>
  <si>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</si>
  <si>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</si>
  <si>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</si>
  <si>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</si>
  <si>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</si>
  <si>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</si>
  <si>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</si>
  <si>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</si>
  <si>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</si>
  <si>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</si>
  <si>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</si>
  <si>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</si>
  <si>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</si>
  <si>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</si>
  <si>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</si>
  <si>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</si>
  <si>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</si>
  <si>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</si>
  <si>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</si>
  <si>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</si>
  <si>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</si>
  <si>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</si>
  <si>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</si>
  <si>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</si>
  <si>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</si>
  <si>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</si>
  <si>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</si>
  <si>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</si>
  <si>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</si>
  <si>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</si>
  <si>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</si>
  <si>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</si>
  <si>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</si>
  <si>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</si>
  <si>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</si>
  <si>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</si>
  <si>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</si>
  <si>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</si>
  <si>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</si>
  <si>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</si>
  <si>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</si>
  <si>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</si>
  <si>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</si>
  <si>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</si>
  <si>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</si>
  <si>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</si>
  <si>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</si>
  <si>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</si>
  <si>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</si>
  <si>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</si>
  <si>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</si>
  <si>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</si>
  <si>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</si>
  <si>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</si>
  <si>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</si>
  <si>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</si>
  <si>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</si>
  <si>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</si>
  <si>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</si>
  <si>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</si>
  <si>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</si>
  <si>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</si>
  <si>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</si>
  <si>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</si>
  <si>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</si>
  <si>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</si>
  <si>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</si>
  <si>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</si>
  <si>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</si>
  <si>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</si>
  <si>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</si>
  <si>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</si>
  <si>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</si>
  <si>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</si>
  <si>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</si>
  <si>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</si>
  <si>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</si>
  <si>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</si>
  <si>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</si>
  <si>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</si>
  <si>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</si>
  <si>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</si>
  <si>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</si>
  <si>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</si>
  <si>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</si>
  <si>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</si>
  <si>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</si>
  <si>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</si>
  <si>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</si>
  <si>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</si>
  <si>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</si>
  <si>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</si>
  <si>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</si>
  <si>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</si>
  <si>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</si>
  <si>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</si>
  <si>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</si>
  <si>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</si>
  <si>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</si>
  <si>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</si>
  <si>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</si>
  <si>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</si>
  <si>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</si>
  <si>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</si>
  <si>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</si>
  <si>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</si>
  <si>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</si>
  <si>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</si>
  <si>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</si>
  <si>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</si>
  <si>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</si>
  <si>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</si>
  <si>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</si>
  <si>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</si>
  <si>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</si>
  <si>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</si>
  <si>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</si>
  <si>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</si>
  <si>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</si>
  <si>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</si>
  <si>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</si>
  <si>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</si>
  <si>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</si>
  <si>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</si>
  <si>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</si>
  <si>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</si>
  <si>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</si>
  <si>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</si>
  <si>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</si>
  <si>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</si>
  <si>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</si>
  <si>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</si>
  <si>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</si>
  <si>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</si>
  <si>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</si>
  <si>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</si>
  <si>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</si>
  <si>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</si>
  <si>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</si>
  <si>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</si>
  <si>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</si>
  <si>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</si>
  <si>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</si>
  <si>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</si>
  <si>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</si>
  <si>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</si>
  <si>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</si>
  <si>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</si>
  <si>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</si>
  <si>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</si>
  <si>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</si>
  <si>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</si>
  <si>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</si>
  <si>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</si>
  <si>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</si>
  <si>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</si>
  <si>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</si>
  <si>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</si>
  <si>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</si>
  <si>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</si>
  <si>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</si>
  <si>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</si>
  <si>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</si>
  <si>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</si>
  <si>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</si>
  <si>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</si>
  <si>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</si>
  <si>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</si>
  <si>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</si>
  <si>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</si>
  <si>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</si>
  <si>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</si>
  <si>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</si>
  <si>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</si>
  <si>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</si>
  <si>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</si>
  <si>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</si>
  <si>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</si>
  <si>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</si>
  <si>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</si>
  <si>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</si>
  <si>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</si>
  <si>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</si>
  <si>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</si>
  <si>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</si>
  <si>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</si>
  <si>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</si>
  <si>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</si>
  <si>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</si>
  <si>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</si>
  <si>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</si>
  <si>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</si>
  <si>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</si>
  <si>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</si>
  <si>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</si>
  <si>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</si>
  <si>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</si>
  <si>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</si>
  <si>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</si>
  <si>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</si>
  <si>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</si>
  <si>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</si>
  <si>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</si>
  <si>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</si>
  <si>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</si>
  <si>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</si>
  <si>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</si>
  <si>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</si>
  <si>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</si>
  <si>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</si>
  <si>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</si>
  <si>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</si>
  <si>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</si>
  <si>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</si>
  <si>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</si>
  <si>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</si>
  <si>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</si>
  <si>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</si>
  <si>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</si>
  <si>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</si>
  <si>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</si>
  <si>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</si>
  <si>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</si>
  <si>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</si>
  <si>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</si>
  <si>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</si>
  <si>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</si>
  <si>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</si>
  <si>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</si>
  <si>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</si>
  <si>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</si>
  <si>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</si>
  <si>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</si>
  <si>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</si>
  <si>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</si>
  <si>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</si>
  <si>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</si>
  <si>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</si>
  <si>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</si>
  <si>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</si>
  <si>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</si>
  <si>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</si>
  <si>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</si>
  <si>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</si>
  <si>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</si>
  <si>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</si>
  <si>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</si>
  <si>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</si>
  <si>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</si>
  <si>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</si>
  <si>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</si>
  <si>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</si>
  <si>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</si>
  <si>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</si>
  <si>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</si>
  <si>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</si>
  <si>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</si>
  <si>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</si>
  <si>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</si>
  <si>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</si>
  <si>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</si>
  <si>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</si>
  <si>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</si>
  <si>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</si>
  <si>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</si>
  <si>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</si>
  <si>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</si>
  <si>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</si>
  <si>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</si>
  <si>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</si>
  <si>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</si>
  <si>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</si>
  <si>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</si>
  <si>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</si>
  <si>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</si>
  <si>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</si>
  <si>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</si>
  <si>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</si>
  <si>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</si>
  <si>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</si>
  <si>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</si>
  <si>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</si>
  <si>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</si>
  <si>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</si>
  <si>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</si>
  <si>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</si>
  <si>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</si>
  <si>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</si>
  <si>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</si>
  <si>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</si>
  <si>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</si>
  <si>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</si>
  <si>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</si>
  <si>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</si>
  <si>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</si>
  <si>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</si>
  <si>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</si>
  <si>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</si>
  <si>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</si>
  <si>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</si>
  <si>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</si>
  <si>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</si>
  <si>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</si>
  <si>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</si>
  <si>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</si>
  <si>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</si>
  <si>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</si>
  <si>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</si>
  <si>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</si>
  <si>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</si>
  <si>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</si>
  <si>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</si>
  <si>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</si>
  <si>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</si>
  <si>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</si>
  <si>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</si>
  <si>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</si>
  <si>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</si>
  <si>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</si>
  <si>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</si>
  <si>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</si>
  <si>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</si>
  <si>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ENG</t>
  </si>
  <si>
    <t>ENG 335</t>
  </si>
  <si>
    <t>Anh Văn Chuyên Ngành Kiến Trúc</t>
  </si>
  <si>
    <t>ART</t>
  </si>
  <si>
    <t>ART 170</t>
  </si>
  <si>
    <t>Cơ Sở Tạo Hình 1</t>
  </si>
  <si>
    <t>ID 338</t>
  </si>
  <si>
    <t>Thiết Kế Bao Bì Trong CN Thực Phẩm</t>
  </si>
  <si>
    <t>FSE</t>
  </si>
  <si>
    <t>FSE 352</t>
  </si>
  <si>
    <t>Quy Trình &amp; Thiết Bị CN Thực Phẩm 2</t>
  </si>
  <si>
    <t>EVR</t>
  </si>
  <si>
    <t>EVR 454</t>
  </si>
  <si>
    <t>Quy Hoạch Môi Trường</t>
  </si>
  <si>
    <t>FSE 385</t>
  </si>
  <si>
    <t>Phân Tích Thực Phẩm</t>
  </si>
  <si>
    <t>PHY</t>
  </si>
  <si>
    <t>PHY 342</t>
  </si>
  <si>
    <t>Vật Lý Ứng Dụng Cho Điện - Điện Tử</t>
  </si>
  <si>
    <t>BẢNG ĐIỂM ĐÁNH GIÁ KẾT QUẢ HỌC TẬP * NĂM HỌC: 2019-2020</t>
  </si>
  <si>
    <t>3A</t>
  </si>
  <si>
    <t>3.5ha Hòa Khánh Nam_Tòa nhà A</t>
  </si>
  <si>
    <t>3B</t>
  </si>
  <si>
    <t>3C</t>
  </si>
  <si>
    <t>3D</t>
  </si>
  <si>
    <t>3E</t>
  </si>
  <si>
    <t>3F</t>
  </si>
  <si>
    <t>133/1</t>
  </si>
  <si>
    <t>133/2</t>
  </si>
  <si>
    <t>104/1</t>
  </si>
  <si>
    <t>104/2</t>
  </si>
  <si>
    <t>301/1</t>
  </si>
  <si>
    <t>301/2</t>
  </si>
  <si>
    <t>404/1</t>
  </si>
  <si>
    <t>404/2</t>
  </si>
  <si>
    <t>101/1</t>
  </si>
  <si>
    <t>101/2</t>
  </si>
  <si>
    <t>504/1</t>
  </si>
  <si>
    <t>504/2</t>
  </si>
  <si>
    <t>112/1</t>
  </si>
  <si>
    <t>112/2</t>
  </si>
  <si>
    <t>512/1</t>
  </si>
  <si>
    <t>512/2</t>
  </si>
  <si>
    <t>FSE 375</t>
  </si>
  <si>
    <t>Thiết Kế Nhà Máy Sản Xuất Thực Phẩm</t>
  </si>
  <si>
    <t>ID 388</t>
  </si>
  <si>
    <t>Công Nghệ Bao Bì và Đóng Gói Thực Phẩm 1</t>
  </si>
  <si>
    <t>ID 438</t>
  </si>
  <si>
    <t>Công Nghệ Bao Bì và Đóng Gói Thực Phẩm 2</t>
  </si>
  <si>
    <t>ART 224</t>
  </si>
  <si>
    <t>Giải Phẩu Tạo Hình</t>
  </si>
  <si>
    <t>ID 434</t>
  </si>
  <si>
    <t>Thiết Kế Bao Bì</t>
  </si>
  <si>
    <t>ART 220</t>
  </si>
  <si>
    <t>Cơ Sở Tạo Hình 2</t>
  </si>
  <si>
    <t>DMS</t>
  </si>
  <si>
    <t>Game Design &amp; Development Studio 2</t>
  </si>
  <si>
    <t>FSE 408</t>
  </si>
  <si>
    <t>Công Nghệ Chế Biến Rau Củ Quả</t>
  </si>
  <si>
    <t>EVR 427</t>
  </si>
  <si>
    <t>Quản Lý Tổng Hợp Đới Bờ</t>
  </si>
  <si>
    <t>MKT</t>
  </si>
  <si>
    <t>MKT 374</t>
  </si>
  <si>
    <t>Phát Triển Sản Phẩm Thực Phẩm</t>
  </si>
  <si>
    <t>ART 200</t>
  </si>
  <si>
    <t>Mỹ Thuật Học Đại Cương</t>
  </si>
  <si>
    <t>FSE 496</t>
  </si>
  <si>
    <t>FSE 396</t>
  </si>
  <si>
    <t>FSE 407</t>
  </si>
  <si>
    <t>Công Nghệ Chế Biến Thịt và Các Sản Phẩm Từ Thịt</t>
  </si>
  <si>
    <t>HYD</t>
  </si>
  <si>
    <t>HYD 345</t>
  </si>
  <si>
    <t>Xử Lý Nước Đầu Vào và Đầu Ra Trong Công Nghiệp Thực Phẩm</t>
  </si>
  <si>
    <t>FSE 409</t>
  </si>
  <si>
    <t>Phụ Gia Thực Phẩm</t>
  </si>
  <si>
    <t>ID 301</t>
  </si>
  <si>
    <t>Thế Kế Logo</t>
  </si>
  <si>
    <t>Toán Cao Cấp C</t>
  </si>
  <si>
    <t>Toán Cao Cấp C1</t>
  </si>
  <si>
    <t>Toán Cao Cấp C2</t>
  </si>
  <si>
    <t>Toán Cao Cấp A1</t>
  </si>
  <si>
    <t>Toán Cao Cấp A2</t>
  </si>
  <si>
    <t>Toán Cao Cấp A3</t>
  </si>
  <si>
    <t>Giải Tích Trên Nền Tảng Xác Suất 1</t>
  </si>
  <si>
    <t>Giải Tích Trên Nền Tảng Xác Suất 2</t>
  </si>
  <si>
    <t>Toán Laplace</t>
  </si>
  <si>
    <t>Toán Học Trong Công Nghệ Thông Tin</t>
  </si>
  <si>
    <t>Lý Thuyết Xác Suất &amp; Thống Kê Toán</t>
  </si>
  <si>
    <t>Xác Suất &amp; Giải Tích Cho Tài Chính</t>
  </si>
  <si>
    <t>Xác Suất &amp; Thống Kê Nâng Cao</t>
  </si>
  <si>
    <t>ACC</t>
  </si>
  <si>
    <t>Nguyên Lý Kế Toán 1</t>
  </si>
  <si>
    <t>Nguyên Lý Kế Toán 2</t>
  </si>
  <si>
    <t>Kế Toán Quản Trị 1</t>
  </si>
  <si>
    <t>Kế Toán Tài Chính 1</t>
  </si>
  <si>
    <t>Kế Toán Quản Trị 2</t>
  </si>
  <si>
    <t>Kế Toán Tài Chính 2</t>
  </si>
  <si>
    <t>Kế Toán Máy</t>
  </si>
  <si>
    <t>Phân Tích Hoạt Động Kinh Doanh</t>
  </si>
  <si>
    <t>Phân Tích Dự Án</t>
  </si>
  <si>
    <t>Kế Toán Hành Chính Sự Nghiệp</t>
  </si>
  <si>
    <t>Phân Tích Báo Cáo Tài Chính</t>
  </si>
  <si>
    <t>Kế Toán Tài Chính Thương Mại Dịch Vụ</t>
  </si>
  <si>
    <t>Kế Toán Ngân Hàng</t>
  </si>
  <si>
    <t>Kế Toán Kho Bạc</t>
  </si>
  <si>
    <t>Kế Toán Phái Sinh</t>
  </si>
  <si>
    <t>Kế Toán Xây Dựng</t>
  </si>
  <si>
    <t>Kế Toán Bưu Điện</t>
  </si>
  <si>
    <t>Kế Toán Tài Chính Nâng Cao</t>
  </si>
  <si>
    <t>Kế Toán Quản Trị</t>
  </si>
  <si>
    <t>AUD</t>
  </si>
  <si>
    <t>Kiểm Toán Căn Bản</t>
  </si>
  <si>
    <t>Kiểm Toán Nội Bộ</t>
  </si>
  <si>
    <t>Kiểm Toán Tài Chính 1</t>
  </si>
  <si>
    <t>Tổ Chức Công Tác Kiểm Toán</t>
  </si>
  <si>
    <t>Kiểm Toán Tài Chính 2</t>
  </si>
  <si>
    <t>Kiểm Toán Hoạt Động</t>
  </si>
  <si>
    <t>Kiểm Toán Ngân Sách</t>
  </si>
  <si>
    <t>Kiểm Soát Quản Lý</t>
  </si>
  <si>
    <t>DTE-ACC</t>
  </si>
  <si>
    <t>FST</t>
  </si>
  <si>
    <t>Công Cụ IT cho Kế Toán</t>
  </si>
  <si>
    <t>Tin Học trong Xây Dựng</t>
  </si>
  <si>
    <t>Kê Khai &amp; Quyết Toán Thuế</t>
  </si>
  <si>
    <t>Tổ Chức Công Tác Kế Toán</t>
  </si>
  <si>
    <t>HIS</t>
  </si>
  <si>
    <t>Đường Lối Cách Mạng của Đảng Cộng Sản Việt Nam</t>
  </si>
  <si>
    <t>LAW</t>
  </si>
  <si>
    <t>Thuế Nhà Nước</t>
  </si>
  <si>
    <t>POS</t>
  </si>
  <si>
    <t>Thể Chế Chính Trị Việt Nam Đương Đại</t>
  </si>
  <si>
    <t>Tư Tưởng Hồ Chí Minh</t>
  </si>
  <si>
    <t>Đường Lối Văn Hóa - Văn Nghệ của Đảng Cộng Sản Việt Nam</t>
  </si>
  <si>
    <t>Kinh Tế Chính Trị</t>
  </si>
  <si>
    <t>PHI</t>
  </si>
  <si>
    <t>Triết Học Tây Phương</t>
  </si>
  <si>
    <t>Những Nguyên Lý Cơ Bản của Chủ Nghĩa Marx - Lenin 1</t>
  </si>
  <si>
    <t>Mác Lê Nin 2</t>
  </si>
  <si>
    <t>Tư Tưởng Phương Đông</t>
  </si>
  <si>
    <t>Triết Học</t>
  </si>
  <si>
    <t>Phương Pháp Luận Nghiên Cứu Khoa Học</t>
  </si>
  <si>
    <t>Kế Toán Thuế</t>
  </si>
  <si>
    <t>DTE-LAW</t>
  </si>
  <si>
    <t>IS-ACC</t>
  </si>
  <si>
    <t>Principles of Accounting I</t>
  </si>
  <si>
    <t>Managerial Accounting</t>
  </si>
  <si>
    <t>IS-STA</t>
  </si>
  <si>
    <t>Principles of Statistics &amp; Probabilities</t>
  </si>
  <si>
    <t>STA</t>
  </si>
  <si>
    <t>Toán Xác Suất cho Điện – Điện Tử</t>
  </si>
  <si>
    <t>MTH</t>
  </si>
  <si>
    <t>Toán Ứng Dụng cho Công Nghệ Thông Tin 1</t>
  </si>
  <si>
    <t>Toán Ứng Dụng cho Điện – Điện Tử</t>
  </si>
  <si>
    <t>Toán Ứng Dụng cho Công Nghệ Thông Tin 2</t>
  </si>
  <si>
    <t>Lý Luận Chung về Nhà Nước và Pháp Luật</t>
  </si>
  <si>
    <t>Pháp Luật Đại Cương</t>
  </si>
  <si>
    <t>Hiến Pháp Việt Nam</t>
  </si>
  <si>
    <t>Xây Dựng Văn Bản Pháp Luật</t>
  </si>
  <si>
    <t>Luật Lao Động</t>
  </si>
  <si>
    <t>Luật Hình Sự</t>
  </si>
  <si>
    <t>Luật Dân Sự 2</t>
  </si>
  <si>
    <t>Công Pháp Quốc Tế</t>
  </si>
  <si>
    <t>Luật Môi Trường</t>
  </si>
  <si>
    <t>Luật Sở Hữu Trí Tuệ</t>
  </si>
  <si>
    <t>Luật Hôn Nhân Gia Đình</t>
  </si>
  <si>
    <t>Cơ Sở Luật Kinh Tế</t>
  </si>
  <si>
    <t>Luật Thương Mại Quốc tế</t>
  </si>
  <si>
    <t>Logic Học</t>
  </si>
  <si>
    <t>Nguyên Lý Thống Kê Kinh Tế (với SPSS)</t>
  </si>
  <si>
    <t>Luật chứng khoán</t>
  </si>
  <si>
    <t>Triết Học Marx - Lenin</t>
  </si>
  <si>
    <t>K26YDR</t>
  </si>
  <si>
    <t>FSE 448</t>
  </si>
  <si>
    <t>FSH</t>
  </si>
  <si>
    <t>FSH 110</t>
  </si>
  <si>
    <t>Nhân Trắc Học May Mặc</t>
  </si>
  <si>
    <t>FSE 415</t>
  </si>
  <si>
    <t>Quản Lý Chất Lượng &amp; An Toàn Thực Phẩm</t>
  </si>
  <si>
    <t>ARC</t>
  </si>
  <si>
    <t>ARC 100</t>
  </si>
  <si>
    <t>Kiến Trúc Nhập Môn</t>
  </si>
  <si>
    <t>DANH SÁCH SINH VIÊN DỰ THI KTHP * NH: 2021-2022</t>
  </si>
  <si>
    <t>K27YDK</t>
  </si>
  <si>
    <t>K27YDR</t>
  </si>
  <si>
    <t>Hòa Khánh Nam_Tòa nhà B</t>
  </si>
  <si>
    <t>Hòa Khánh Nam_Tòa nhà C</t>
  </si>
  <si>
    <t>Hòa Khánh Nam_Tòa nhà D</t>
  </si>
  <si>
    <t>Hòa Khánh Nam_Tòa nhà E</t>
  </si>
  <si>
    <t>Hòa Khánh Nam_Tòa nhà F</t>
  </si>
  <si>
    <t>254 Nguyễn Văn Linh</t>
  </si>
  <si>
    <t>AUD 455</t>
  </si>
  <si>
    <t>Kiểm Soát Nội Bộ</t>
  </si>
  <si>
    <t>27205338825</t>
  </si>
  <si>
    <t>Trần Thị Hồng</t>
  </si>
  <si>
    <t>Ân</t>
  </si>
  <si>
    <t>STA 155 B</t>
  </si>
  <si>
    <t>27215302103</t>
  </si>
  <si>
    <t>Phạm Nhật</t>
  </si>
  <si>
    <t>Anh</t>
  </si>
  <si>
    <t>27215302793</t>
  </si>
  <si>
    <t>Lê Văn Quang</t>
  </si>
  <si>
    <t>27215302730</t>
  </si>
  <si>
    <t>Nguyễn Ngọc</t>
  </si>
  <si>
    <t>Bảo</t>
  </si>
  <si>
    <t>27205300359</t>
  </si>
  <si>
    <t>Lê Trân</t>
  </si>
  <si>
    <t>Châu</t>
  </si>
  <si>
    <t>27205339945</t>
  </si>
  <si>
    <t>Hà Thị Kim</t>
  </si>
  <si>
    <t>Chi</t>
  </si>
  <si>
    <t>27205350848</t>
  </si>
  <si>
    <t>Nguyễn Phương</t>
  </si>
  <si>
    <t>27215353690</t>
  </si>
  <si>
    <t>Ngô Hồ Tấn</t>
  </si>
  <si>
    <t>Đạt</t>
  </si>
  <si>
    <t>27215341223</t>
  </si>
  <si>
    <t>Trương Xuân</t>
  </si>
  <si>
    <t>Đức</t>
  </si>
  <si>
    <t>27215341576</t>
  </si>
  <si>
    <t>Phan Văn Anh</t>
  </si>
  <si>
    <t>Dũng</t>
  </si>
  <si>
    <t>27215351182</t>
  </si>
  <si>
    <t>Vương Hoàng</t>
  </si>
  <si>
    <t>27215301565</t>
  </si>
  <si>
    <t>Trần Bảo</t>
  </si>
  <si>
    <t>Duy</t>
  </si>
  <si>
    <t>27205342598</t>
  </si>
  <si>
    <t>Nguyễn Thị Ngọc</t>
  </si>
  <si>
    <t>Hân</t>
  </si>
  <si>
    <t>27215351417</t>
  </si>
  <si>
    <t>Bùi Đức</t>
  </si>
  <si>
    <t>Hào</t>
  </si>
  <si>
    <t>27215343699</t>
  </si>
  <si>
    <t>Nguyễn Quý</t>
  </si>
  <si>
    <t>Hảo</t>
  </si>
  <si>
    <t>27215344607</t>
  </si>
  <si>
    <t>Hồ Thị Thảo</t>
  </si>
  <si>
    <t>Hiền</t>
  </si>
  <si>
    <t>27205302625</t>
  </si>
  <si>
    <t>Cù Vĩnh</t>
  </si>
  <si>
    <t>Hoa</t>
  </si>
  <si>
    <t>27205333490</t>
  </si>
  <si>
    <t>Phan Thị Mai</t>
  </si>
  <si>
    <t>27215301490</t>
  </si>
  <si>
    <t>Hồ Công Phi</t>
  </si>
  <si>
    <t>Hoàng</t>
  </si>
  <si>
    <t>27215301758</t>
  </si>
  <si>
    <t>Võ Thành</t>
  </si>
  <si>
    <t>Huân</t>
  </si>
  <si>
    <t>27205330293</t>
  </si>
  <si>
    <t>Trần Duy</t>
  </si>
  <si>
    <t>Huy</t>
  </si>
  <si>
    <t>27215302536</t>
  </si>
  <si>
    <t>Lư Quang</t>
  </si>
  <si>
    <t>27215338038</t>
  </si>
  <si>
    <t>Bùi Thanh Gia</t>
  </si>
  <si>
    <t>27205341521</t>
  </si>
  <si>
    <t>Lê Mai Minh</t>
  </si>
  <si>
    <t>Huyền</t>
  </si>
  <si>
    <t>27205351705</t>
  </si>
  <si>
    <t>Chế Thị Bích</t>
  </si>
  <si>
    <t>27215345031</t>
  </si>
  <si>
    <t>Hoàng Như</t>
  </si>
  <si>
    <t>27215330639</t>
  </si>
  <si>
    <t>Lê Anh</t>
  </si>
  <si>
    <t>Kiệt</t>
  </si>
  <si>
    <t>27205330212</t>
  </si>
  <si>
    <t>Đặng Tuyết</t>
  </si>
  <si>
    <t>Lâm</t>
  </si>
  <si>
    <t>27205326828</t>
  </si>
  <si>
    <t>Trương Khánh</t>
  </si>
  <si>
    <t>Linh</t>
  </si>
  <si>
    <t>27215303125</t>
  </si>
  <si>
    <t>Đỗ Văn</t>
  </si>
  <si>
    <t>27215343172</t>
  </si>
  <si>
    <t>Nguyễn Quang</t>
  </si>
  <si>
    <t>27215340592</t>
  </si>
  <si>
    <t>Nguyễn Vũ</t>
  </si>
  <si>
    <t>Long</t>
  </si>
  <si>
    <t>27215342754</t>
  </si>
  <si>
    <t>Trương Hồ Thảo</t>
  </si>
  <si>
    <t>Ly</t>
  </si>
  <si>
    <t>27215327683</t>
  </si>
  <si>
    <t>Lại Thế Nhật</t>
  </si>
  <si>
    <t>Minh</t>
  </si>
  <si>
    <t>27215352130</t>
  </si>
  <si>
    <t>Phạm Bình</t>
  </si>
  <si>
    <t>Nguyên</t>
  </si>
  <si>
    <t>27215301341</t>
  </si>
  <si>
    <t>Lương Nhật Minh</t>
  </si>
  <si>
    <t>Nguyệt</t>
  </si>
  <si>
    <t>27205300450</t>
  </si>
  <si>
    <t>Nguyễn Trương Yến</t>
  </si>
  <si>
    <t>Nhi</t>
  </si>
  <si>
    <t>27205320025</t>
  </si>
  <si>
    <t>Hoàng Yến</t>
  </si>
  <si>
    <t>27205337497</t>
  </si>
  <si>
    <t>Phạm Hoàng Yến</t>
  </si>
  <si>
    <t>27205337662</t>
  </si>
  <si>
    <t>Đặng Lê Thảo</t>
  </si>
  <si>
    <t>27215335056</t>
  </si>
  <si>
    <t>Võ Trần Thục</t>
  </si>
  <si>
    <t>27205300567</t>
  </si>
  <si>
    <t>Võ Hoàng</t>
  </si>
  <si>
    <t>Oanh</t>
  </si>
  <si>
    <t>27205334011</t>
  </si>
  <si>
    <t>Phạm Thị Điệp</t>
  </si>
  <si>
    <t>27215302225</t>
  </si>
  <si>
    <t>Nguyễn Đăng</t>
  </si>
  <si>
    <t>Phát</t>
  </si>
  <si>
    <t>27215343961</t>
  </si>
  <si>
    <t>Đầu Trịnh Xuân</t>
  </si>
  <si>
    <t>Phúc</t>
  </si>
  <si>
    <t>27215352269</t>
  </si>
  <si>
    <t>Hoàng Hữu</t>
  </si>
  <si>
    <t>27215352270</t>
  </si>
  <si>
    <t>Trần Vĩnh</t>
  </si>
  <si>
    <t>27215301683</t>
  </si>
  <si>
    <t>Đỗ Phạm Ngọc</t>
  </si>
  <si>
    <t>Phước</t>
  </si>
  <si>
    <t>27205342186</t>
  </si>
  <si>
    <t>Mai Lâm</t>
  </si>
  <si>
    <t>Phương</t>
  </si>
  <si>
    <t>27215334107</t>
  </si>
  <si>
    <t>Nguyễn Hồng</t>
  </si>
  <si>
    <t>Quân</t>
  </si>
  <si>
    <t>27205342916</t>
  </si>
  <si>
    <t>Võ Lê Thùy</t>
  </si>
  <si>
    <t>Quyên</t>
  </si>
  <si>
    <t>27205352276</t>
  </si>
  <si>
    <t>Hồ Vũ Như</t>
  </si>
  <si>
    <t>Quỳnh</t>
  </si>
  <si>
    <t>27215333477</t>
  </si>
  <si>
    <t>Nguyễn Trúc</t>
  </si>
  <si>
    <t>27215352334</t>
  </si>
  <si>
    <t>Trần Quốc</t>
  </si>
  <si>
    <t>Sự</t>
  </si>
  <si>
    <t>27215327458</t>
  </si>
  <si>
    <t>Phạm Ngọc</t>
  </si>
  <si>
    <t>Tài</t>
  </si>
  <si>
    <t>27215401396</t>
  </si>
  <si>
    <t>Phan Trương Minh</t>
  </si>
  <si>
    <t>Thắng</t>
  </si>
  <si>
    <t>27215328554</t>
  </si>
  <si>
    <t>Trương Văn</t>
  </si>
  <si>
    <t>Thanh</t>
  </si>
  <si>
    <t>27215301012</t>
  </si>
  <si>
    <t>Đỗ Đình</t>
  </si>
  <si>
    <t>Thành</t>
  </si>
  <si>
    <t>27205324992</t>
  </si>
  <si>
    <t>Lê Phương</t>
  </si>
  <si>
    <t>Thảo</t>
  </si>
  <si>
    <t>27205331768</t>
  </si>
  <si>
    <t>Nguyễn Thị Phương</t>
  </si>
  <si>
    <t>27205342827</t>
  </si>
  <si>
    <t>Hoàng Thị Phương</t>
  </si>
  <si>
    <t>27215352341</t>
  </si>
  <si>
    <t>Võ Ngọc</t>
  </si>
  <si>
    <t>Thiện</t>
  </si>
  <si>
    <t>27205301502</t>
  </si>
  <si>
    <t>Thư</t>
  </si>
  <si>
    <t>27215326795</t>
  </si>
  <si>
    <t>Ngô Anh</t>
  </si>
  <si>
    <t>Thức</t>
  </si>
  <si>
    <t>27215342200</t>
  </si>
  <si>
    <t>Đoàn Nguyễn Quốc</t>
  </si>
  <si>
    <t>Tiến</t>
  </si>
  <si>
    <t>27215354169</t>
  </si>
  <si>
    <t>Nguyễn Thu</t>
  </si>
  <si>
    <t>Trà</t>
  </si>
  <si>
    <t>27215431654</t>
  </si>
  <si>
    <t>Lê Nguyễn Quỳnh</t>
  </si>
  <si>
    <t>Trân</t>
  </si>
  <si>
    <t>27215331348</t>
  </si>
  <si>
    <t>Nguyễn Hữu</t>
  </si>
  <si>
    <t>Tri</t>
  </si>
  <si>
    <t>27205343035</t>
  </si>
  <si>
    <t>Phạm Trần Nhật</t>
  </si>
  <si>
    <t>Vi</t>
  </si>
  <si>
    <t>27215301686</t>
  </si>
  <si>
    <t>Phạm Hoàng Anh</t>
  </si>
  <si>
    <t>Việt</t>
  </si>
  <si>
    <t>27215333845</t>
  </si>
  <si>
    <t>Hoàng Phương Thảo</t>
  </si>
  <si>
    <t>Vy</t>
  </si>
  <si>
    <t>27205337717</t>
  </si>
  <si>
    <t>Nguyễn Thị Nhật</t>
  </si>
  <si>
    <t>Ý</t>
  </si>
  <si>
    <t>27205342342</t>
  </si>
  <si>
    <t>Nguyễn Thị Như</t>
  </si>
  <si>
    <t>27205344412</t>
  </si>
  <si>
    <t>Phan Thị</t>
  </si>
  <si>
    <t>Yến</t>
  </si>
  <si>
    <t>27205336111</t>
  </si>
  <si>
    <t>Trần Bùi Ngọc</t>
  </si>
  <si>
    <t>STA 155 D</t>
  </si>
  <si>
    <t>27205337001</t>
  </si>
  <si>
    <t>Hoàng Dương Minh</t>
  </si>
  <si>
    <t>27205326040</t>
  </si>
  <si>
    <t>Nguyễn Nho Quỳnh</t>
  </si>
  <si>
    <t>27215328336</t>
  </si>
  <si>
    <t>Phan Minh</t>
  </si>
  <si>
    <t>Chiến</t>
  </si>
  <si>
    <t>27215326483</t>
  </si>
  <si>
    <t>Nguyễn Hoàng</t>
  </si>
  <si>
    <t>Dương</t>
  </si>
  <si>
    <t>27205300526</t>
  </si>
  <si>
    <t>Bùi Thị Mỹ</t>
  </si>
  <si>
    <t>Duyên</t>
  </si>
  <si>
    <t>27205303172</t>
  </si>
  <si>
    <t>Lại Hoàng Châu</t>
  </si>
  <si>
    <t>Giang</t>
  </si>
  <si>
    <t>27205354246</t>
  </si>
  <si>
    <t>Nguyễn Thị Quỳnh</t>
  </si>
  <si>
    <t>27215327781</t>
  </si>
  <si>
    <t>Nguyễn Trần Khánh</t>
  </si>
  <si>
    <t>Hạ</t>
  </si>
  <si>
    <t>27205326889</t>
  </si>
  <si>
    <t>Thái Thị Minh</t>
  </si>
  <si>
    <t>Hải</t>
  </si>
  <si>
    <t>27215338212</t>
  </si>
  <si>
    <t>Phan Văn</t>
  </si>
  <si>
    <t>Hiếu</t>
  </si>
  <si>
    <t>27215336568</t>
  </si>
  <si>
    <t>Phan Xuân</t>
  </si>
  <si>
    <t>27215327193</t>
  </si>
  <si>
    <t>Nguyễn Vũ Lê</t>
  </si>
  <si>
    <t>27215300101</t>
  </si>
  <si>
    <t>Lê Phúc Nguyên</t>
  </si>
  <si>
    <t>Khang</t>
  </si>
  <si>
    <t>27215339531</t>
  </si>
  <si>
    <t>Hoàng Trung</t>
  </si>
  <si>
    <t>Kiên</t>
  </si>
  <si>
    <t>27215327446</t>
  </si>
  <si>
    <t>Nguyễn Văn</t>
  </si>
  <si>
    <t>27215333840</t>
  </si>
  <si>
    <t>Nguyễn Hương</t>
  </si>
  <si>
    <t>27205300036</t>
  </si>
  <si>
    <t>Phan Thị Tuyết</t>
  </si>
  <si>
    <t>Mai</t>
  </si>
  <si>
    <t>27215332590</t>
  </si>
  <si>
    <t>Trịnh Lê</t>
  </si>
  <si>
    <t>Na</t>
  </si>
  <si>
    <t>27215331906</t>
  </si>
  <si>
    <t>Nguyễn Thế</t>
  </si>
  <si>
    <t>Nam</t>
  </si>
  <si>
    <t>27215339035</t>
  </si>
  <si>
    <t>Dương Quốc</t>
  </si>
  <si>
    <t>27205300240</t>
  </si>
  <si>
    <t>Nguyễn Thị Trúc</t>
  </si>
  <si>
    <t>Ngân</t>
  </si>
  <si>
    <t>27205336615</t>
  </si>
  <si>
    <t>Nguyễn Thị</t>
  </si>
  <si>
    <t>27205342580</t>
  </si>
  <si>
    <t>Trần Thị</t>
  </si>
  <si>
    <t>27205352126</t>
  </si>
  <si>
    <t>Nguyễn Thị Thu</t>
  </si>
  <si>
    <t>27205352127</t>
  </si>
  <si>
    <t>Lê Nguyễn Đông</t>
  </si>
  <si>
    <t>Nghi</t>
  </si>
  <si>
    <t>27215301001</t>
  </si>
  <si>
    <t>Phan Cao Hồng</t>
  </si>
  <si>
    <t>Nghĩa</t>
  </si>
  <si>
    <t>27215331779</t>
  </si>
  <si>
    <t>Đoàn Nhật</t>
  </si>
  <si>
    <t>27215353430</t>
  </si>
  <si>
    <t>Lê Thành</t>
  </si>
  <si>
    <t>Nha</t>
  </si>
  <si>
    <t>27215326744</t>
  </si>
  <si>
    <t>Phạm Võ Hữu</t>
  </si>
  <si>
    <t>Nhân</t>
  </si>
  <si>
    <t>27215338532</t>
  </si>
  <si>
    <t>Mai Phan Xuân</t>
  </si>
  <si>
    <t>Nhật</t>
  </si>
  <si>
    <t>27215352217</t>
  </si>
  <si>
    <t>Văn Thiên</t>
  </si>
  <si>
    <t>27215353754</t>
  </si>
  <si>
    <t>Nguyễn Thái</t>
  </si>
  <si>
    <t>27205352219</t>
  </si>
  <si>
    <t>Nguyễn Lan</t>
  </si>
  <si>
    <t>27215332932</t>
  </si>
  <si>
    <t>Nguyễn Hồ Phương</t>
  </si>
  <si>
    <t>27215343498</t>
  </si>
  <si>
    <t>Nguyễn Mai Quỳnh</t>
  </si>
  <si>
    <t>Như</t>
  </si>
  <si>
    <t>27215352222</t>
  </si>
  <si>
    <t>Trần Tấn</t>
  </si>
  <si>
    <t>Nhựt</t>
  </si>
  <si>
    <t>27215301083</t>
  </si>
  <si>
    <t>Đỗ Xuân</t>
  </si>
  <si>
    <t>Phú</t>
  </si>
  <si>
    <t>27215301245</t>
  </si>
  <si>
    <t>Lê Nguyên</t>
  </si>
  <si>
    <t>27205121438</t>
  </si>
  <si>
    <t>Nguyễn Minh</t>
  </si>
  <si>
    <t>27215335926</t>
  </si>
  <si>
    <t>Võ Trọng</t>
  </si>
  <si>
    <t>27215341526</t>
  </si>
  <si>
    <t>Trần Anh</t>
  </si>
  <si>
    <t>27215301933</t>
  </si>
  <si>
    <t>Tống Phước Minh</t>
  </si>
  <si>
    <t>Quang</t>
  </si>
  <si>
    <t>27215345631</t>
  </si>
  <si>
    <t>Tôn Thất Nhật</t>
  </si>
  <si>
    <t>27215352274</t>
  </si>
  <si>
    <t>Nguyễn Đăng Bảo</t>
  </si>
  <si>
    <t>Quốc</t>
  </si>
  <si>
    <t>27205230090</t>
  </si>
  <si>
    <t>Đinh Nguyễn Minh</t>
  </si>
  <si>
    <t>Quý</t>
  </si>
  <si>
    <t>27205352277</t>
  </si>
  <si>
    <t>Nguyễn Thị Diễm</t>
  </si>
  <si>
    <t>27215342695</t>
  </si>
  <si>
    <t>Nguyễn Ngọc Bắc</t>
  </si>
  <si>
    <t>Sơn</t>
  </si>
  <si>
    <t>27215300045</t>
  </si>
  <si>
    <t>27215333103</t>
  </si>
  <si>
    <t>27215400256</t>
  </si>
  <si>
    <t>Nguyễn Hà Đức</t>
  </si>
  <si>
    <t>27205340991</t>
  </si>
  <si>
    <t>Nguyễn Thị Mai</t>
  </si>
  <si>
    <t>27205325633</t>
  </si>
  <si>
    <t>Võ Thụy Hà</t>
  </si>
  <si>
    <t>Thủy</t>
  </si>
  <si>
    <t>27205352343</t>
  </si>
  <si>
    <t>Hoàng Thị Thu</t>
  </si>
  <si>
    <t>27205331030</t>
  </si>
  <si>
    <t>Tô Trần Thủy</t>
  </si>
  <si>
    <t>Tiên</t>
  </si>
  <si>
    <t>27205339233</t>
  </si>
  <si>
    <t>Nguyễn Hà</t>
  </si>
  <si>
    <t>27215339681</t>
  </si>
  <si>
    <t>Triệu Thủy</t>
  </si>
  <si>
    <t>27215334152</t>
  </si>
  <si>
    <t>27205326690</t>
  </si>
  <si>
    <t>Nguyễn Nhất</t>
  </si>
  <si>
    <t>Tình</t>
  </si>
  <si>
    <t>27205300726</t>
  </si>
  <si>
    <t>Lê Hoàng Bảo</t>
  </si>
  <si>
    <t>Trâm</t>
  </si>
  <si>
    <t>27205352606</t>
  </si>
  <si>
    <t>Phan Thị Ngọc</t>
  </si>
  <si>
    <t>27205437418</t>
  </si>
  <si>
    <t>Trần Ngọc Bảo</t>
  </si>
  <si>
    <t>27215345093</t>
  </si>
  <si>
    <t>Đoàn Nguyễn Minh</t>
  </si>
  <si>
    <t>Trí</t>
  </si>
  <si>
    <t>27215338122</t>
  </si>
  <si>
    <t>Phạm Văn</t>
  </si>
  <si>
    <t>Trình</t>
  </si>
  <si>
    <t>27215345206</t>
  </si>
  <si>
    <t>Hồ Thanh</t>
  </si>
  <si>
    <t>Trúc</t>
  </si>
  <si>
    <t>27215436857</t>
  </si>
  <si>
    <t>Cao Trương Bảo</t>
  </si>
  <si>
    <t>Trung</t>
  </si>
  <si>
    <t>27215439728</t>
  </si>
  <si>
    <t>Đỗ Thanh</t>
  </si>
  <si>
    <t>Tú</t>
  </si>
  <si>
    <t>27215333936</t>
  </si>
  <si>
    <t>Nguyễn Mai Bảo</t>
  </si>
  <si>
    <t>Tuấn</t>
  </si>
  <si>
    <t>27215333460</t>
  </si>
  <si>
    <t>Trần Vũ Thanh</t>
  </si>
  <si>
    <t>Tùng</t>
  </si>
  <si>
    <t>27205302098</t>
  </si>
  <si>
    <t>Lê Hoàng Phương</t>
  </si>
  <si>
    <t>Uyên</t>
  </si>
  <si>
    <t>27205327805</t>
  </si>
  <si>
    <t>27205340764</t>
  </si>
  <si>
    <t>Trần Châu</t>
  </si>
  <si>
    <t>27215301761</t>
  </si>
  <si>
    <t>Hoàng Long</t>
  </si>
  <si>
    <t>Vũ</t>
  </si>
  <si>
    <t>27215330980</t>
  </si>
  <si>
    <t>Nguyễn Thanh</t>
  </si>
  <si>
    <t>27215335333</t>
  </si>
  <si>
    <t>Lê Quang</t>
  </si>
  <si>
    <t>27215450130</t>
  </si>
  <si>
    <t>Nguyễn Quốc</t>
  </si>
  <si>
    <t>An</t>
  </si>
  <si>
    <t>STA 155 J</t>
  </si>
  <si>
    <t>27215450132</t>
  </si>
  <si>
    <t>Phạm Viết</t>
  </si>
  <si>
    <t>24215408550</t>
  </si>
  <si>
    <t>Đoàn Ngọc</t>
  </si>
  <si>
    <t>Bằng</t>
  </si>
  <si>
    <t>27215442195</t>
  </si>
  <si>
    <t>Nguyễn Phạm Gia</t>
  </si>
  <si>
    <t>27215401282</t>
  </si>
  <si>
    <t>Vương Huy</t>
  </si>
  <si>
    <t>Ca</t>
  </si>
  <si>
    <t>27205442386</t>
  </si>
  <si>
    <t>Nguyễn Ngọc Thanh</t>
  </si>
  <si>
    <t>Cẩm</t>
  </si>
  <si>
    <t>27215432374</t>
  </si>
  <si>
    <t>27205401623</t>
  </si>
  <si>
    <t>Lê Thị Ngọc</t>
  </si>
  <si>
    <t>27215430748</t>
  </si>
  <si>
    <t>Nguyễn Thành</t>
  </si>
  <si>
    <t>Công</t>
  </si>
  <si>
    <t>27215453336</t>
  </si>
  <si>
    <t>Phạm Trương Thành</t>
  </si>
  <si>
    <t>Danh</t>
  </si>
  <si>
    <t>27215421566</t>
  </si>
  <si>
    <t>Lê Nguyễn Tấn</t>
  </si>
  <si>
    <t>27215437092</t>
  </si>
  <si>
    <t>27215439276</t>
  </si>
  <si>
    <t>La Kiến</t>
  </si>
  <si>
    <t>27215436829</t>
  </si>
  <si>
    <t>Trần Thị Thùy</t>
  </si>
  <si>
    <t>Dung</t>
  </si>
  <si>
    <t>27205438747</t>
  </si>
  <si>
    <t>Nguyễn Thị Thùy</t>
  </si>
  <si>
    <t>27205330086</t>
  </si>
  <si>
    <t>Trần Bùi Hải</t>
  </si>
  <si>
    <t>Hà</t>
  </si>
  <si>
    <t>27215450232</t>
  </si>
  <si>
    <t>Bùi Sơn</t>
  </si>
  <si>
    <t>27205433289</t>
  </si>
  <si>
    <t>27215450233</t>
  </si>
  <si>
    <t>Nguyễn Lâm Chí</t>
  </si>
  <si>
    <t>27215400786</t>
  </si>
  <si>
    <t>Châu Quang</t>
  </si>
  <si>
    <t>Hưng</t>
  </si>
  <si>
    <t>27215402433</t>
  </si>
  <si>
    <t>Nguyễn Phước Thái</t>
  </si>
  <si>
    <t>27205450313</t>
  </si>
  <si>
    <t>Phan Thị Thu</t>
  </si>
  <si>
    <t>Hương</t>
  </si>
  <si>
    <t>27215401710</t>
  </si>
  <si>
    <t>Huỳnh Quốc</t>
  </si>
  <si>
    <t>27205402669</t>
  </si>
  <si>
    <t>Trương Thị Thu</t>
  </si>
  <si>
    <t>27205431007</t>
  </si>
  <si>
    <t>Nguyễn Diệp Bảo</t>
  </si>
  <si>
    <t>Khanh</t>
  </si>
  <si>
    <t>27205434809</t>
  </si>
  <si>
    <t>Nguyễn Mai</t>
  </si>
  <si>
    <t>27215434375</t>
  </si>
  <si>
    <t>Huỳnh Tuấn</t>
  </si>
  <si>
    <t>27215450348</t>
  </si>
  <si>
    <t>Vũ Quốc</t>
  </si>
  <si>
    <t>Khánh</t>
  </si>
  <si>
    <t>27215432826</t>
  </si>
  <si>
    <t>Khoa</t>
  </si>
  <si>
    <t>27215345892</t>
  </si>
  <si>
    <t>Khởi</t>
  </si>
  <si>
    <t>27205450349</t>
  </si>
  <si>
    <t>Lan</t>
  </si>
  <si>
    <t>27205422458</t>
  </si>
  <si>
    <t>Lê Khánh</t>
  </si>
  <si>
    <t>27205432214</t>
  </si>
  <si>
    <t>Lê Thị Mỹ</t>
  </si>
  <si>
    <t>27205433978</t>
  </si>
  <si>
    <t>Phạm Thị Giang</t>
  </si>
  <si>
    <t>27205439257</t>
  </si>
  <si>
    <t>Trần Trà</t>
  </si>
  <si>
    <t>27205440707</t>
  </si>
  <si>
    <t>Lý Nguyễn Hoàng</t>
  </si>
  <si>
    <t>My</t>
  </si>
  <si>
    <t>27215433751</t>
  </si>
  <si>
    <t>Trần Minh</t>
  </si>
  <si>
    <t>27205401064</t>
  </si>
  <si>
    <t>Nguyễn Lê Ngọc</t>
  </si>
  <si>
    <t>Ngọc</t>
  </si>
  <si>
    <t>27215432714</t>
  </si>
  <si>
    <t>Nguyễn Bích</t>
  </si>
  <si>
    <t>27205437595</t>
  </si>
  <si>
    <t>Dương Nữ Trang</t>
  </si>
  <si>
    <t>27205444233</t>
  </si>
  <si>
    <t>Lê Thị Thanh</t>
  </si>
  <si>
    <t>Nhàn</t>
  </si>
  <si>
    <t>27205300407</t>
  </si>
  <si>
    <t>Đặng Ngô Vũ</t>
  </si>
  <si>
    <t>27205431644</t>
  </si>
  <si>
    <t>Võ Quỳnh</t>
  </si>
  <si>
    <t>27205434780</t>
  </si>
  <si>
    <t>Mai Lê Uyên</t>
  </si>
  <si>
    <t>27205439267</t>
  </si>
  <si>
    <t>Nguyễn Ngọc Yên</t>
  </si>
  <si>
    <t>27215433483</t>
  </si>
  <si>
    <t>Lê Trần Uyên</t>
  </si>
  <si>
    <t>27215432224</t>
  </si>
  <si>
    <t>Phạm Nguyễn Anh</t>
  </si>
  <si>
    <t>27215427422</t>
  </si>
  <si>
    <t>Lê Thanh</t>
  </si>
  <si>
    <t>27205439395</t>
  </si>
  <si>
    <t>Dương Như</t>
  </si>
  <si>
    <t>27215427259</t>
  </si>
  <si>
    <t>Tạ Quốc</t>
  </si>
  <si>
    <t>27205449668</t>
  </si>
  <si>
    <t>Huỳnh Vương Phương</t>
  </si>
  <si>
    <t>27205426444</t>
  </si>
  <si>
    <t>Đinh Phạm Uyên</t>
  </si>
  <si>
    <t>Thi</t>
  </si>
  <si>
    <t>27215431296</t>
  </si>
  <si>
    <t>Nguyễn Bùi Hòa</t>
  </si>
  <si>
    <t>Thịnh</t>
  </si>
  <si>
    <t>27215436518</t>
  </si>
  <si>
    <t>27205400566</t>
  </si>
  <si>
    <t>Trần Thị Thủy</t>
  </si>
  <si>
    <t>27205449706</t>
  </si>
  <si>
    <t>Nguyễn Huỳnh Bảo</t>
  </si>
  <si>
    <t>25205416278</t>
  </si>
  <si>
    <t>Trần Thị Thanh</t>
  </si>
  <si>
    <t>Tịnh</t>
  </si>
  <si>
    <t>27215326736</t>
  </si>
  <si>
    <t>Phạm Quốc</t>
  </si>
  <si>
    <t>Toàn</t>
  </si>
  <si>
    <t>27205402194</t>
  </si>
  <si>
    <t>Trần Thị Ngọc</t>
  </si>
  <si>
    <t>27205437142</t>
  </si>
  <si>
    <t>Đinh Ngọc Bảo</t>
  </si>
  <si>
    <t>27215401974</t>
  </si>
  <si>
    <t>Nguyễn Phan Huyền</t>
  </si>
  <si>
    <t>Trang</t>
  </si>
  <si>
    <t>27215449744</t>
  </si>
  <si>
    <t>Hoàng Trọng Thiên</t>
  </si>
  <si>
    <t>27215445819</t>
  </si>
  <si>
    <t>Trần Thanh</t>
  </si>
  <si>
    <t>Trọng</t>
  </si>
  <si>
    <t>27215441427</t>
  </si>
  <si>
    <t>Trương Trần Công</t>
  </si>
  <si>
    <t>27215433407</t>
  </si>
  <si>
    <t>Trường</t>
  </si>
  <si>
    <t>27215439556</t>
  </si>
  <si>
    <t>Lại Minh</t>
  </si>
  <si>
    <t>27205425268</t>
  </si>
  <si>
    <t>Hồ Thị Hải</t>
  </si>
  <si>
    <t>27205434656</t>
  </si>
  <si>
    <t>Đặng Nguyễn Phương</t>
  </si>
  <si>
    <t>STA 155 L</t>
  </si>
  <si>
    <t>27205445529</t>
  </si>
  <si>
    <t>Nguyễn Thị Hồng</t>
  </si>
  <si>
    <t>27205450170</t>
  </si>
  <si>
    <t>Đoàn Lâm</t>
  </si>
  <si>
    <t>27215450133</t>
  </si>
  <si>
    <t>Đỗ Khoa Việt</t>
  </si>
  <si>
    <t>27215401931</t>
  </si>
  <si>
    <t>Vũ Quang</t>
  </si>
  <si>
    <t>Bách</t>
  </si>
  <si>
    <t>27215445596</t>
  </si>
  <si>
    <t>Trương Công</t>
  </si>
  <si>
    <t>Bản</t>
  </si>
  <si>
    <t>27215450200</t>
  </si>
  <si>
    <t>Huỳnh Trung</t>
  </si>
  <si>
    <t>Chính</t>
  </si>
  <si>
    <t>27215450202</t>
  </si>
  <si>
    <t>Trần Nguyễn Quốc</t>
  </si>
  <si>
    <t>Cường</t>
  </si>
  <si>
    <t>27215442394</t>
  </si>
  <si>
    <t>27205445843</t>
  </si>
  <si>
    <t>Kim Thị Thuỳ</t>
  </si>
  <si>
    <t>27215450230</t>
  </si>
  <si>
    <t>Phan Hải</t>
  </si>
  <si>
    <t>27205401821</t>
  </si>
  <si>
    <t>Nguyễn Võ Thùy</t>
  </si>
  <si>
    <t>27215426245</t>
  </si>
  <si>
    <t>Nguyễn Phú Hoàng</t>
  </si>
  <si>
    <t>27205401819</t>
  </si>
  <si>
    <t>Phạm Thị Phương</t>
  </si>
  <si>
    <t>27205402151</t>
  </si>
  <si>
    <t>Nguyễn Thảo</t>
  </si>
  <si>
    <t>27205337651</t>
  </si>
  <si>
    <t>Võ Trịnh Ngọc</t>
  </si>
  <si>
    <t>27205450234</t>
  </si>
  <si>
    <t>Phạm Thị Thu</t>
  </si>
  <si>
    <t>Hằng</t>
  </si>
  <si>
    <t>27215446050</t>
  </si>
  <si>
    <t>Hậu</t>
  </si>
  <si>
    <t>27215450270</t>
  </si>
  <si>
    <t>Trần Ngọc</t>
  </si>
  <si>
    <t>27215433634</t>
  </si>
  <si>
    <t>Chung Trần Hiểu</t>
  </si>
  <si>
    <t>27215402074</t>
  </si>
  <si>
    <t>Trịnh Quốc</t>
  </si>
  <si>
    <t>27205401960</t>
  </si>
  <si>
    <t>Hồ Xuân</t>
  </si>
  <si>
    <t>27205450345</t>
  </si>
  <si>
    <t>Trần Thị Thu</t>
  </si>
  <si>
    <t>27215402184</t>
  </si>
  <si>
    <t>Lã Như</t>
  </si>
  <si>
    <t>Hướng</t>
  </si>
  <si>
    <t>27215402237</t>
  </si>
  <si>
    <t>Trịnh Công Khánh</t>
  </si>
  <si>
    <t>27215450272</t>
  </si>
  <si>
    <t>27215439549</t>
  </si>
  <si>
    <t>Nguyễn Phúc</t>
  </si>
  <si>
    <t>27215331981</t>
  </si>
  <si>
    <t>Nguyễn Bá</t>
  </si>
  <si>
    <t>27205450386</t>
  </si>
  <si>
    <t>Biện Lê Khánh</t>
  </si>
  <si>
    <t>27215453400</t>
  </si>
  <si>
    <t>Phan Hà</t>
  </si>
  <si>
    <t>27205426885</t>
  </si>
  <si>
    <t>Cao Thị Ly</t>
  </si>
  <si>
    <t>27215343759</t>
  </si>
  <si>
    <t>Đoàn Duy</t>
  </si>
  <si>
    <t>27205401159</t>
  </si>
  <si>
    <t>27205445680</t>
  </si>
  <si>
    <t>Hồ Lê Hà</t>
  </si>
  <si>
    <t>27215401828</t>
  </si>
  <si>
    <t>Lê Huyền</t>
  </si>
  <si>
    <t>27215439598</t>
  </si>
  <si>
    <t>Trần Ngọc Uyển</t>
  </si>
  <si>
    <t>27215450421</t>
  </si>
  <si>
    <t>Lê Võ Hoàng</t>
  </si>
  <si>
    <t>27205322456</t>
  </si>
  <si>
    <t>Nguyễn Linh</t>
  </si>
  <si>
    <t>Nga</t>
  </si>
  <si>
    <t>27205421574</t>
  </si>
  <si>
    <t>Nguyễn Thị Thanh</t>
  </si>
  <si>
    <t>27205435338</t>
  </si>
  <si>
    <t>Nguyễn Lê Khánh</t>
  </si>
  <si>
    <t>27205342938</t>
  </si>
  <si>
    <t>Nguyễn Thị Mỹ</t>
  </si>
  <si>
    <t>27205401799</t>
  </si>
  <si>
    <t>Lê Thị Hòa</t>
  </si>
  <si>
    <t>27205450423</t>
  </si>
  <si>
    <t>Hồ Bích</t>
  </si>
  <si>
    <t>27205400015</t>
  </si>
  <si>
    <t>Lê Thị Thảo</t>
  </si>
  <si>
    <t>27205435975</t>
  </si>
  <si>
    <t>27205450424</t>
  </si>
  <si>
    <t>Bùi Võ Hoàn</t>
  </si>
  <si>
    <t>27205450460</t>
  </si>
  <si>
    <t>Trần Thị Gia</t>
  </si>
  <si>
    <t>27215433345</t>
  </si>
  <si>
    <t>Kiều Thành Thảo</t>
  </si>
  <si>
    <t>27205402242</t>
  </si>
  <si>
    <t>27205426908</t>
  </si>
  <si>
    <t>Phan Tuyết</t>
  </si>
  <si>
    <t>27205432140</t>
  </si>
  <si>
    <t>Đinh Thị Hồng</t>
  </si>
  <si>
    <t>Nhung</t>
  </si>
  <si>
    <t>27205442949</t>
  </si>
  <si>
    <t>Hoa Ngô Cẩm</t>
  </si>
  <si>
    <t>27205450496</t>
  </si>
  <si>
    <t>Lại Thế Hoàng</t>
  </si>
  <si>
    <t>27215249710</t>
  </si>
  <si>
    <t>Huỳnh Xuân</t>
  </si>
  <si>
    <t>27215402118</t>
  </si>
  <si>
    <t>Phạm Đăng</t>
  </si>
  <si>
    <t>27215402180</t>
  </si>
  <si>
    <t>27215445597</t>
  </si>
  <si>
    <t>Nguyễn Đình</t>
  </si>
  <si>
    <t>27205436618</t>
  </si>
  <si>
    <t>Lê Thị Hồng</t>
  </si>
  <si>
    <t>Thơm</t>
  </si>
  <si>
    <t>27215445633</t>
  </si>
  <si>
    <t>Thông</t>
  </si>
  <si>
    <t>27215445811</t>
  </si>
  <si>
    <t>Trần Văn</t>
  </si>
  <si>
    <t>27205352342</t>
  </si>
  <si>
    <t>Phạm Thị</t>
  </si>
  <si>
    <t>Thùy</t>
  </si>
  <si>
    <t>27215422798</t>
  </si>
  <si>
    <t>Đào Việt</t>
  </si>
  <si>
    <t>27205438379</t>
  </si>
  <si>
    <t>Lê Thị Tuyết</t>
  </si>
  <si>
    <t>27215403007</t>
  </si>
  <si>
    <t>Phạm Huyền</t>
  </si>
  <si>
    <t>27205434042</t>
  </si>
  <si>
    <t>Nguyễn Thị Kiều</t>
  </si>
  <si>
    <t>Trinh</t>
  </si>
  <si>
    <t>27215427886</t>
  </si>
  <si>
    <t>27205434551</t>
  </si>
  <si>
    <t>Tuyến</t>
  </si>
  <si>
    <t>27215400291</t>
  </si>
  <si>
    <t>Vương</t>
  </si>
  <si>
    <t>STA 155</t>
  </si>
  <si>
    <t>Xác Suất Thống Kê Cho Y-Dược</t>
  </si>
  <si>
    <t>313/2-102-21-13-13</t>
  </si>
  <si>
    <t>208/1-90-22-13-1</t>
  </si>
  <si>
    <t>KHỐI LỚP: STA 155(B-D-J-L)</t>
  </si>
  <si>
    <t>90</t>
  </si>
  <si>
    <t>MÔN :Xác Suất Thống Kê Cho Y-Dược* MÃ MÔN:  STA 155</t>
  </si>
  <si>
    <t>Thời gian:07h30 - Ngày 02/07/2022 - Phòng: 208/1 - cơ sở:  254 Nguyễn Văn Linh</t>
  </si>
  <si>
    <t/>
  </si>
  <si>
    <t>07h30 - Ngày 02/07/2022 - Phòng: 208/1</t>
  </si>
  <si>
    <t>208/2-91-22-13-2</t>
  </si>
  <si>
    <t>91</t>
  </si>
  <si>
    <t>Thời gian:07h30 - Ngày 02/07/2022 - Phòng: 208/2 - cơ sở:  254 Nguyễn Văn Linh</t>
  </si>
  <si>
    <t>07h30 - Ngày 02/07/2022 - Phòng: 208/2</t>
  </si>
  <si>
    <t>208/3-92-22-13-3</t>
  </si>
  <si>
    <t>92</t>
  </si>
  <si>
    <t>Thời gian:07h30 - Ngày 02/07/2022 - Phòng: 208/3 - cơ sở:  254 Nguyễn Văn Linh</t>
  </si>
  <si>
    <t>07h30 - Ngày 02/07/2022 - Phòng: 208/3</t>
  </si>
  <si>
    <t>213/1-93-22-13-4</t>
  </si>
  <si>
    <t>93</t>
  </si>
  <si>
    <t>Thời gian:07h30 - Ngày 02/07/2022 - Phòng: 213/1 - cơ sở:  254 Nguyễn Văn Linh</t>
  </si>
  <si>
    <t>07h30 - Ngày 02/07/2022 - Phòng: 213/1</t>
  </si>
  <si>
    <t>213/2-94-22-13-5</t>
  </si>
  <si>
    <t>94</t>
  </si>
  <si>
    <t>Thời gian:07h30 - Ngày 02/07/2022 - Phòng: 213/2 - cơ sở:  254 Nguyễn Văn Linh</t>
  </si>
  <si>
    <t>07h30 - Ngày 02/07/2022 - Phòng: 213/2</t>
  </si>
  <si>
    <t>214/1-95-22-13-6</t>
  </si>
  <si>
    <t>95</t>
  </si>
  <si>
    <t>Thời gian:07h30 - Ngày 02/07/2022 - Phòng: 214/1 - cơ sở:  254 Nguyễn Văn Linh</t>
  </si>
  <si>
    <t>07h30 - Ngày 02/07/2022 - Phòng: 214/1</t>
  </si>
  <si>
    <t>214/2-96-22-13-7</t>
  </si>
  <si>
    <t>96</t>
  </si>
  <si>
    <t>Thời gian:07h30 - Ngày 02/07/2022 - Phòng: 214/2 - cơ sở:  254 Nguyễn Văn Linh</t>
  </si>
  <si>
    <t>07h30 - Ngày 02/07/2022 - Phòng: 214/2</t>
  </si>
  <si>
    <t>307/1-97-22-13-8</t>
  </si>
  <si>
    <t>97</t>
  </si>
  <si>
    <t>Thời gian:07h30 - Ngày 02/07/2022 - Phòng: 307/1 - cơ sở:  254 Nguyễn Văn Linh</t>
  </si>
  <si>
    <t>07h30 - Ngày 02/07/2022 - Phòng: 307/1</t>
  </si>
  <si>
    <t>307/2-98-22-13-9</t>
  </si>
  <si>
    <t>98</t>
  </si>
  <si>
    <t>Thời gian:07h30 - Ngày 02/07/2022 - Phòng: 307/2 - cơ sở:  254 Nguyễn Văn Linh</t>
  </si>
  <si>
    <t>07h30 - Ngày 02/07/2022 - Phòng: 307/2</t>
  </si>
  <si>
    <t>308/1-99-22-13-10</t>
  </si>
  <si>
    <t>99</t>
  </si>
  <si>
    <t>Thời gian:07h30 - Ngày 02/07/2022 - Phòng: 308/1 - cơ sở:  254 Nguyễn Văn Linh</t>
  </si>
  <si>
    <t>07h30 - Ngày 02/07/2022 - Phòng: 308/1</t>
  </si>
  <si>
    <t>308/2-100-22-13-11</t>
  </si>
  <si>
    <t>100</t>
  </si>
  <si>
    <t>Thời gian:07h30 - Ngày 02/07/2022 - Phòng: 308/2 - cơ sở:  254 Nguyễn Văn Linh</t>
  </si>
  <si>
    <t>07h30 - Ngày 02/07/2022 - Phòng: 308/2</t>
  </si>
  <si>
    <t>313/1-101-21-13-12</t>
  </si>
  <si>
    <t>101</t>
  </si>
  <si>
    <t>Thời gian:07h30 - Ngày 02/07/2022 - Phòng: 313/1 - cơ sở:  254 Nguyễn Văn Linh</t>
  </si>
  <si>
    <t>07h30 - Ngày 02/07/2022 - Phòng: 313/1</t>
  </si>
  <si>
    <t>102</t>
  </si>
  <si>
    <t>Thời gian:07h30 - Ngày 02/07/2022 - Phòng: 313/2 - cơ sở:  254 Nguyễn Văn Linh</t>
  </si>
  <si>
    <t>07h30 - Ngày 02/07/2022 - Phòng: 313/2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</si>
</sst>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i/>
      <sz val="10"/>
      <name val="Times New Roman"/>
      <family val="1"/>
    </font>
    <font>
      <b/>
      <sz val="10"/>
      <color indexed="12"/>
      <name val="Times New Roman"/>
      <family val="1"/>
    </font>
    <font>
      <sz val="9"/>
      <color indexed="81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5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4" fillId="0" borderId="0" xfId="183" applyFont="1" applyFill="1"/>
    <xf numFmtId="0" fontId="55" fillId="0" borderId="0" xfId="183" applyFont="1" applyFill="1" applyAlignment="1">
      <alignment horizontal="center"/>
    </xf>
    <xf numFmtId="0" fontId="55" fillId="0" borderId="0" xfId="183" applyFont="1" applyFill="1" applyAlignment="1">
      <alignment horizontal="right"/>
    </xf>
    <xf numFmtId="0" fontId="55" fillId="0" borderId="0" xfId="183" applyFont="1" applyFill="1" applyAlignment="1"/>
    <xf numFmtId="0" fontId="4" fillId="0" borderId="0" xfId="183" applyFont="1" applyFill="1" applyAlignment="1">
      <alignment horizontal="center"/>
    </xf>
    <xf numFmtId="0" fontId="55" fillId="0" borderId="0" xfId="183" applyFont="1" applyFill="1" applyAlignment="1">
      <alignment horizontal="left"/>
    </xf>
    <xf numFmtId="0" fontId="55" fillId="36" borderId="0" xfId="183" applyFont="1" applyFill="1" applyAlignment="1">
      <alignment horizontal="center"/>
    </xf>
    <xf numFmtId="0" fontId="55" fillId="0" borderId="0" xfId="183" applyFont="1" applyFill="1"/>
    <xf numFmtId="0" fontId="55" fillId="0" borderId="0" xfId="183" applyFont="1" applyFill="1" applyBorder="1" applyAlignment="1">
      <alignment horizontal="center" vertical="center" wrapText="1"/>
    </xf>
    <xf numFmtId="0" fontId="55" fillId="0" borderId="0" xfId="183" applyFont="1" applyFill="1" applyBorder="1" applyAlignment="1">
      <alignment vertical="center"/>
    </xf>
    <xf numFmtId="0" fontId="84" fillId="0" borderId="0" xfId="183" applyFont="1" applyFill="1" applyBorder="1" applyAlignment="1">
      <alignment horizontal="center"/>
    </xf>
    <xf numFmtId="183" fontId="55" fillId="0" borderId="0" xfId="183" applyNumberFormat="1" applyFont="1" applyFill="1" applyBorder="1" applyAlignment="1">
      <alignment horizontal="center"/>
    </xf>
    <xf numFmtId="0" fontId="83" fillId="0" borderId="0" xfId="183" applyFont="1" applyFill="1" applyBorder="1" applyAlignment="1">
      <alignment horizontal="left"/>
    </xf>
    <xf numFmtId="0" fontId="4" fillId="0" borderId="0" xfId="183" applyFont="1" applyFill="1" applyBorder="1"/>
    <xf numFmtId="0" fontId="82" fillId="0" borderId="0" xfId="183"/>
    <xf numFmtId="0" fontId="83" fillId="0" borderId="0" xfId="183" applyFont="1" applyFill="1" applyAlignment="1">
      <alignment horizontal="left"/>
    </xf>
    <xf numFmtId="14" fontId="83" fillId="0" borderId="0" xfId="183" applyNumberFormat="1" applyFont="1" applyFill="1" applyAlignment="1">
      <alignment horizontal="center"/>
    </xf>
    <xf numFmtId="9" fontId="5" fillId="0" borderId="0" xfId="184" applyFont="1" applyFill="1" applyBorder="1" applyAlignment="1">
      <alignment horizontal="center" vertical="center" wrapText="1"/>
    </xf>
    <xf numFmtId="0" fontId="55" fillId="0" borderId="38" xfId="183" applyNumberFormat="1" applyFont="1" applyFill="1" applyBorder="1" applyAlignment="1">
      <alignment horizontal="center"/>
    </xf>
    <xf numFmtId="0" fontId="4" fillId="0" borderId="38" xfId="183" applyFont="1" applyFill="1" applyBorder="1" applyAlignment="1">
      <alignment horizontal="left"/>
    </xf>
    <xf numFmtId="0" fontId="55" fillId="0" borderId="38" xfId="183" applyFont="1" applyFill="1" applyBorder="1" applyAlignment="1">
      <alignment horizontal="left"/>
    </xf>
    <xf numFmtId="14" fontId="4" fillId="0" borderId="38" xfId="183" applyNumberFormat="1" applyFont="1" applyFill="1" applyBorder="1" applyAlignment="1">
      <alignment horizontal="center"/>
    </xf>
    <xf numFmtId="14" fontId="4" fillId="0" borderId="0" xfId="183" applyNumberFormat="1" applyFont="1" applyFill="1" applyAlignment="1">
      <alignment horizontal="center"/>
    </xf>
    <xf numFmtId="0" fontId="84" fillId="0" borderId="0" xfId="183" applyFont="1" applyFill="1" applyBorder="1" applyAlignment="1">
      <alignment horizontal="left"/>
    </xf>
    <xf numFmtId="0" fontId="86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90" fillId="0" borderId="0" xfId="183" applyFont="1" applyBorder="1" applyAlignment="1">
      <alignment horizontal="center" wrapText="1"/>
    </xf>
    <xf numFmtId="0" fontId="90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left" vertic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center"/>
    </xf>
    <xf numFmtId="0" fontId="87" fillId="0" borderId="0" xfId="183" applyFont="1" applyBorder="1" applyAlignment="1">
      <alignment horizontal="left"/>
    </xf>
    <xf numFmtId="0" fontId="87" fillId="0" borderId="0" xfId="183" applyFont="1" applyBorder="1"/>
    <xf numFmtId="0" fontId="87" fillId="37" borderId="0" xfId="183" applyFont="1" applyFill="1" applyBorder="1" applyAlignment="1">
      <alignment horizontal="center"/>
    </xf>
    <xf numFmtId="0" fontId="86" fillId="37" borderId="0" xfId="183" applyFont="1" applyFill="1" applyBorder="1" applyAlignment="1">
      <alignment horizontal="center"/>
    </xf>
    <xf numFmtId="0" fontId="7" fillId="0" borderId="0" xfId="183" applyFont="1" applyFill="1"/>
    <xf numFmtId="0" fontId="9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Alignment="1">
      <alignment horizontal="center"/>
    </xf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5" fillId="0" borderId="3" xfId="184" applyFont="1" applyFill="1" applyBorder="1" applyAlignment="1">
      <alignment horizontal="center" vertical="center"/>
    </xf>
    <xf numFmtId="9" fontId="94" fillId="0" borderId="3" xfId="184" applyFont="1" applyFill="1" applyBorder="1" applyAlignment="1">
      <alignment horizontal="center" vertical="center" wrapText="1"/>
    </xf>
    <xf numFmtId="0" fontId="9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" fillId="0" borderId="8" xfId="183" applyFont="1" applyFill="1" applyBorder="1" applyAlignment="1">
      <alignment horizontal="center" vertical="center"/>
    </xf>
    <xf numFmtId="0" fontId="5" fillId="0" borderId="0" xfId="183" applyFont="1" applyFill="1" applyBorder="1" applyAlignment="1">
      <alignment horizontal="center" vertical="center"/>
    </xf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Alignment="1">
      <alignment horizontal="center"/>
    </xf>
    <xf numFmtId="0" fontId="5" fillId="0" borderId="0" xfId="183" applyFont="1" applyFill="1" applyBorder="1"/>
    <xf numFmtId="0" fontId="97" fillId="0" borderId="0" xfId="183" applyFont="1" applyFill="1" applyBorder="1" applyAlignment="1"/>
    <xf numFmtId="0" fontId="97" fillId="0" borderId="0" xfId="183" applyFont="1" applyFill="1" applyBorder="1" applyAlignment="1">
      <alignment horizontal="center"/>
    </xf>
    <xf numFmtId="0" fontId="98" fillId="0" borderId="0" xfId="183" applyFont="1" applyAlignment="1">
      <alignment horizontal="left"/>
    </xf>
    <xf numFmtId="0" fontId="99" fillId="0" borderId="0" xfId="183" applyFont="1" applyFill="1" applyAlignment="1">
      <alignment horizontal="center"/>
    </xf>
    <xf numFmtId="0" fontId="9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79" fillId="0" borderId="8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100" fillId="0" borderId="12" xfId="183" applyFont="1" applyFill="1" applyBorder="1" applyAlignment="1">
      <alignment horizontal="left" vertical="center"/>
    </xf>
    <xf numFmtId="0" fontId="8" fillId="0" borderId="10" xfId="183" applyFont="1" applyFill="1" applyBorder="1" applyAlignment="1">
      <alignment vertical="center"/>
    </xf>
    <xf numFmtId="0" fontId="79" fillId="0" borderId="11" xfId="183" applyFont="1" applyFill="1" applyBorder="1" applyAlignment="1">
      <alignment horizontal="left" vertical="center"/>
    </xf>
    <xf numFmtId="0" fontId="79" fillId="0" borderId="8" xfId="183" applyFont="1" applyFill="1" applyBorder="1" applyAlignment="1">
      <alignment horizontal="center" vertical="center"/>
    </xf>
    <xf numFmtId="183" fontId="79" fillId="0" borderId="8" xfId="183" applyNumberFormat="1" applyFont="1" applyFill="1" applyBorder="1" applyAlignment="1">
      <alignment horizontal="center" vertical="center"/>
    </xf>
    <xf numFmtId="0" fontId="100" fillId="0" borderId="8" xfId="183" applyFont="1" applyFill="1" applyBorder="1" applyAlignment="1">
      <alignment horizontal="left" vertical="center"/>
    </xf>
    <xf numFmtId="0" fontId="95" fillId="0" borderId="12" xfId="183" applyFont="1" applyFill="1" applyBorder="1" applyAlignment="1">
      <alignment horizontal="center" vertical="center"/>
    </xf>
    <xf numFmtId="0" fontId="95" fillId="0" borderId="8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101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9" xfId="113" applyFont="1" applyFill="1" applyBorder="1"/>
    <xf numFmtId="0" fontId="3" fillId="0" borderId="40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14" fontId="57" fillId="0" borderId="0" xfId="183" applyNumberFormat="1" applyFont="1" applyFill="1" applyAlignment="1">
      <alignment horizontal="left"/>
    </xf>
    <xf numFmtId="14" fontId="83" fillId="0" borderId="0" xfId="183" applyNumberFormat="1" applyFont="1" applyFill="1" applyAlignment="1">
      <alignment horizontal="left"/>
    </xf>
    <xf numFmtId="0" fontId="101" fillId="36" borderId="0" xfId="113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2" fillId="36" borderId="0" xfId="183" applyFont="1" applyFill="1"/>
    <xf numFmtId="0" fontId="102" fillId="36" borderId="0" xfId="183" applyFont="1" applyFill="1" applyAlignment="1">
      <alignment horizontal="center"/>
    </xf>
    <xf numFmtId="0" fontId="102" fillId="36" borderId="0" xfId="183" applyFont="1" applyFill="1" applyBorder="1" applyAlignment="1"/>
    <xf numFmtId="0" fontId="102" fillId="36" borderId="0" xfId="183" applyFont="1" applyFill="1" applyBorder="1" applyAlignment="1">
      <alignment horizontal="left"/>
    </xf>
    <xf numFmtId="0" fontId="102" fillId="36" borderId="0" xfId="183" applyFont="1" applyFill="1" applyBorder="1"/>
    <xf numFmtId="0" fontId="102" fillId="36" borderId="0" xfId="183" applyFont="1" applyFill="1" applyAlignment="1"/>
    <xf numFmtId="0" fontId="102" fillId="36" borderId="0" xfId="183" applyFont="1" applyFill="1" applyAlignment="1">
      <alignment horizontal="left"/>
    </xf>
    <xf numFmtId="0" fontId="0" fillId="0" borderId="0" xfId="0" applyAlignment="1"/>
    <xf numFmtId="0" fontId="0" fillId="0" borderId="41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7" fillId="0" borderId="0" xfId="0" applyFont="1" applyBorder="1" applyAlignment="1">
      <alignment horizontal="center"/>
    </xf>
    <xf numFmtId="0" fontId="86" fillId="0" borderId="0" xfId="0" applyFont="1" applyBorder="1" applyAlignment="1">
      <alignment horizontal="center"/>
    </xf>
    <xf numFmtId="0" fontId="87" fillId="0" borderId="0" xfId="0" applyFont="1" applyBorder="1" applyAlignment="1">
      <alignment horizontal="left"/>
    </xf>
    <xf numFmtId="0" fontId="86" fillId="37" borderId="0" xfId="0" applyFont="1" applyFill="1" applyBorder="1" applyAlignment="1">
      <alignment horizontal="center"/>
    </xf>
    <xf numFmtId="0" fontId="87" fillId="37" borderId="0" xfId="0" applyFont="1" applyFill="1" applyBorder="1" applyAlignment="1">
      <alignment horizontal="left"/>
    </xf>
    <xf numFmtId="0" fontId="86" fillId="37" borderId="0" xfId="0" applyFont="1" applyFill="1" applyBorder="1" applyAlignment="1">
      <alignment horizontal="left"/>
    </xf>
    <xf numFmtId="0" fontId="86" fillId="37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left"/>
    </xf>
    <xf numFmtId="0" fontId="86" fillId="0" borderId="0" xfId="0" applyFont="1" applyBorder="1" applyAlignment="1">
      <alignment horizontal="center" vertical="center"/>
    </xf>
    <xf numFmtId="0" fontId="87" fillId="0" borderId="0" xfId="0" applyFont="1" applyBorder="1"/>
    <xf numFmtId="0" fontId="87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center" vertical="center"/>
    </xf>
    <xf numFmtId="0" fontId="89" fillId="0" borderId="0" xfId="0" applyFont="1" applyBorder="1" applyAlignment="1">
      <alignment horizontal="center" vertical="center"/>
    </xf>
    <xf numFmtId="0" fontId="87" fillId="36" borderId="0" xfId="183" applyFont="1" applyFill="1" applyBorder="1" applyAlignment="1">
      <alignment horizontal="center"/>
    </xf>
    <xf numFmtId="0" fontId="86" fillId="36" borderId="0" xfId="183" applyFont="1" applyFill="1" applyBorder="1" applyAlignment="1">
      <alignment horizontal="center"/>
    </xf>
    <xf numFmtId="0" fontId="87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86" fillId="0" borderId="0" xfId="183" applyFont="1" applyBorder="1" applyAlignment="1">
      <alignment horizontal="left" vertical="center" wrapText="1"/>
    </xf>
    <xf numFmtId="0" fontId="86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55" fillId="0" borderId="0" xfId="183" applyFont="1" applyFill="1" applyBorder="1" applyAlignment="1">
      <alignment horizontal="center" vertical="center" wrapText="1"/>
    </xf>
    <xf numFmtId="0" fontId="55" fillId="0" borderId="0" xfId="183" applyFont="1" applyFill="1" applyAlignment="1">
      <alignment horizontal="center"/>
    </xf>
    <xf numFmtId="0" fontId="55" fillId="36" borderId="0" xfId="183" applyFont="1" applyFill="1" applyAlignment="1">
      <alignment horizontal="center"/>
    </xf>
    <xf numFmtId="0" fontId="55" fillId="0" borderId="0" xfId="183" applyFont="1" applyFill="1" applyBorder="1" applyAlignment="1">
      <alignment horizontal="center" vertical="center"/>
    </xf>
    <xf numFmtId="0" fontId="55" fillId="0" borderId="0" xfId="183" applyFont="1" applyFill="1" applyBorder="1" applyAlignment="1">
      <alignment horizontal="left" vertical="center"/>
    </xf>
    <xf numFmtId="0" fontId="55" fillId="0" borderId="37" xfId="183" applyFont="1" applyFill="1" applyBorder="1" applyAlignment="1">
      <alignment horizontal="center" vertical="center" wrapText="1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94" fillId="0" borderId="15" xfId="183" applyFont="1" applyFill="1" applyBorder="1" applyAlignment="1">
      <alignment horizontal="center" vertical="center" wrapText="1"/>
    </xf>
    <xf numFmtId="0" fontId="94" fillId="0" borderId="13" xfId="183" applyFont="1" applyFill="1" applyBorder="1" applyAlignment="1">
      <alignment horizontal="center" vertical="center" wrapText="1"/>
    </xf>
    <xf numFmtId="0" fontId="94" fillId="0" borderId="9" xfId="183" applyFont="1" applyFill="1" applyBorder="1" applyAlignment="1">
      <alignment horizontal="center" vertical="center" wrapText="1"/>
    </xf>
    <xf numFmtId="0" fontId="96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3" fillId="0" borderId="0" xfId="183" applyFont="1" applyFill="1" applyAlignment="1">
      <alignment horizontal="center"/>
    </xf>
    <xf numFmtId="0" fontId="94" fillId="0" borderId="15" xfId="183" applyFont="1" applyFill="1" applyBorder="1" applyAlignment="1">
      <alignment horizontal="center" vertical="center"/>
    </xf>
    <xf numFmtId="0" fontId="94" fillId="0" borderId="13" xfId="183" applyFont="1" applyFill="1" applyBorder="1" applyAlignment="1">
      <alignment horizontal="center" vertical="center"/>
    </xf>
    <xf numFmtId="0" fontId="94" fillId="0" borderId="9" xfId="183" applyFont="1" applyFill="1" applyBorder="1" applyAlignment="1">
      <alignment horizontal="center" vertical="center"/>
    </xf>
    <xf numFmtId="0" fontId="94" fillId="0" borderId="16" xfId="183" applyFont="1" applyFill="1" applyBorder="1" applyAlignment="1">
      <alignment vertical="center"/>
    </xf>
    <xf numFmtId="0" fontId="94" fillId="0" borderId="24" xfId="183" applyFont="1" applyFill="1" applyBorder="1" applyAlignment="1">
      <alignment vertical="center"/>
    </xf>
    <xf numFmtId="0" fontId="94" fillId="0" borderId="25" xfId="183" applyFont="1" applyFill="1" applyBorder="1" applyAlignment="1">
      <alignment vertical="center"/>
    </xf>
    <xf numFmtId="0" fontId="94" fillId="0" borderId="17" xfId="183" applyFont="1" applyFill="1" applyBorder="1" applyAlignment="1">
      <alignment horizontal="left" vertical="center"/>
    </xf>
    <xf numFmtId="0" fontId="94" fillId="0" borderId="22" xfId="183" applyFont="1" applyFill="1" applyBorder="1" applyAlignment="1">
      <alignment horizontal="left" vertical="center"/>
    </xf>
    <xf numFmtId="0" fontId="94" fillId="0" borderId="23" xfId="183" applyFont="1" applyFill="1" applyBorder="1" applyAlignment="1">
      <alignment horizontal="left" vertical="center"/>
    </xf>
    <xf numFmtId="0" fontId="94" fillId="0" borderId="26" xfId="183" applyFont="1" applyFill="1" applyBorder="1" applyAlignment="1">
      <alignment horizontal="center"/>
    </xf>
    <xf numFmtId="0" fontId="94" fillId="0" borderId="2" xfId="183" applyFont="1" applyFill="1" applyBorder="1" applyAlignment="1">
      <alignment horizontal="center"/>
    </xf>
    <xf numFmtId="0" fontId="94" fillId="0" borderId="27" xfId="183" applyFont="1" applyFill="1" applyBorder="1" applyAlignment="1">
      <alignment horizontal="center"/>
    </xf>
    <xf numFmtId="0" fontId="94" fillId="0" borderId="16" xfId="183" applyFont="1" applyFill="1" applyBorder="1" applyAlignment="1">
      <alignment horizontal="center" vertical="center" wrapText="1"/>
    </xf>
    <xf numFmtId="0" fontId="94" fillId="0" borderId="17" xfId="183" applyFont="1" applyFill="1" applyBorder="1" applyAlignment="1">
      <alignment horizontal="center" vertical="center" wrapText="1"/>
    </xf>
    <xf numFmtId="0" fontId="94" fillId="0" borderId="25" xfId="183" applyFont="1" applyFill="1" applyBorder="1" applyAlignment="1">
      <alignment horizontal="center" vertical="center" wrapText="1"/>
    </xf>
    <xf numFmtId="0" fontId="94" fillId="0" borderId="23" xfId="183" applyFont="1" applyFill="1" applyBorder="1" applyAlignment="1">
      <alignment horizontal="center" vertical="center" wrapText="1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Alignment="1">
      <alignment horizontal="left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9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499984740745262"/>
        </patternFill>
      </fill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810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"/>
  <sheetViews>
    <sheetView tabSelected="1" workbookViewId="0">
      <selection activeCell="P15" sqref="P15"/>
    </sheetView>
  </sheetViews>
  <sheetFormatPr defaultRowHeight="15"/>
  <cols>
    <col min="1" max="1" width="4.42578125" bestFit="1" customWidth="1"/>
    <col min="2" max="2" width="10.42578125" bestFit="1" customWidth="1"/>
    <col min="3" max="3" width="20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8" customHeight="1">
      <c r="B1" s="196" t="s">
        <v>8</v>
      </c>
      <c r="C1" s="196"/>
      <c r="D1" s="197" t="s">
        <v>1418</v>
      </c>
      <c r="E1" s="197"/>
      <c r="F1" s="197"/>
      <c r="G1" s="197"/>
      <c r="H1" s="197"/>
      <c r="I1" s="197"/>
      <c r="J1" s="197"/>
      <c r="K1" s="142" t="s">
        <v>2111</v>
      </c>
    </row>
    <row r="2" spans="1:14" s="1" customFormat="1" ht="19.5" customHeight="1">
      <c r="B2" s="196" t="s">
        <v>9</v>
      </c>
      <c r="C2" s="196"/>
      <c r="D2" s="2" t="s">
        <v>555</v>
      </c>
      <c r="E2" s="197" t="s">
        <v>2112</v>
      </c>
      <c r="F2" s="197"/>
      <c r="G2" s="197"/>
      <c r="H2" s="197"/>
      <c r="I2" s="197"/>
      <c r="J2" s="197"/>
      <c r="K2" s="3" t="s">
        <v>10</v>
      </c>
      <c r="L2" s="4" t="s">
        <v>11</v>
      </c>
      <c r="M2" s="4">
        <v>2</v>
      </c>
    </row>
    <row r="3" spans="1:14" s="5" customFormat="1" ht="18.75" customHeight="1">
      <c r="B3" s="6" t="s">
        <v>2113</v>
      </c>
      <c r="C3" s="198" t="s">
        <v>2114</v>
      </c>
      <c r="D3" s="198"/>
      <c r="E3" s="198"/>
      <c r="F3" s="198"/>
      <c r="G3" s="198"/>
      <c r="H3" s="198"/>
      <c r="I3" s="198"/>
      <c r="J3" s="198"/>
      <c r="K3" s="3" t="s">
        <v>12</v>
      </c>
      <c r="L3" s="3" t="s">
        <v>11</v>
      </c>
      <c r="M3" s="3">
        <v>2</v>
      </c>
    </row>
    <row r="4" spans="1:14" s="5" customFormat="1" ht="23.25" customHeight="1">
      <c r="A4" s="199" t="s">
        <v>2115</v>
      </c>
      <c r="B4" s="199"/>
      <c r="C4" s="199"/>
      <c r="D4" s="199"/>
      <c r="E4" s="199"/>
      <c r="F4" s="199"/>
      <c r="G4" s="199"/>
      <c r="H4" s="199"/>
      <c r="I4" s="199"/>
      <c r="J4" s="199"/>
      <c r="K4" s="3" t="s">
        <v>13</v>
      </c>
      <c r="L4" s="3" t="s">
        <v>11</v>
      </c>
      <c r="M4" s="3">
        <v>1</v>
      </c>
    </row>
    <row r="5" spans="1:14" ht="3.75" customHeight="1"/>
    <row r="6" spans="1:14" ht="24" customHeight="1">
      <c r="A6" s="188" t="s">
        <v>0</v>
      </c>
      <c r="B6" s="187" t="s">
        <v>14</v>
      </c>
      <c r="C6" s="200" t="s">
        <v>4</v>
      </c>
      <c r="D6" s="201" t="s">
        <v>5</v>
      </c>
      <c r="E6" s="187" t="s">
        <v>20</v>
      </c>
      <c r="F6" s="187" t="s">
        <v>21</v>
      </c>
      <c r="G6" s="187" t="s">
        <v>15</v>
      </c>
      <c r="H6" s="187" t="s">
        <v>16</v>
      </c>
      <c r="I6" s="189" t="s">
        <v>7</v>
      </c>
      <c r="J6" s="189"/>
      <c r="K6" s="190" t="s">
        <v>17</v>
      </c>
      <c r="L6" s="191"/>
      <c r="M6" s="192"/>
    </row>
    <row r="7" spans="1:14" ht="24" customHeight="1">
      <c r="A7" s="188"/>
      <c r="B7" s="188"/>
      <c r="C7" s="200"/>
      <c r="D7" s="201"/>
      <c r="E7" s="188"/>
      <c r="F7" s="188"/>
      <c r="G7" s="188"/>
      <c r="H7" s="188"/>
      <c r="I7" s="7" t="s">
        <v>18</v>
      </c>
      <c r="J7" s="7" t="s">
        <v>19</v>
      </c>
      <c r="K7" s="193"/>
      <c r="L7" s="194"/>
      <c r="M7" s="195"/>
    </row>
    <row r="8" spans="1:14" ht="20.45" customHeight="1">
      <c r="A8" s="8">
        <v>1</v>
      </c>
      <c r="B8" s="14" t="s">
        <v>1429</v>
      </c>
      <c r="C8" s="9" t="s">
        <v>1430</v>
      </c>
      <c r="D8" s="10" t="s">
        <v>1431</v>
      </c>
      <c r="E8" s="15" t="s">
        <v>1432</v>
      </c>
      <c r="F8" s="15" t="s">
        <v>1419</v>
      </c>
      <c r="G8" s="11"/>
      <c r="H8" s="12"/>
      <c r="I8" s="12"/>
      <c r="J8" s="12"/>
      <c r="K8" s="184" t="s">
        <v>2116</v>
      </c>
      <c r="L8" s="185"/>
      <c r="M8" s="186"/>
      <c r="N8" t="s">
        <v>2117</v>
      </c>
    </row>
    <row r="9" spans="1:14" ht="20.45" customHeight="1">
      <c r="A9" s="8">
        <v>2</v>
      </c>
      <c r="B9" s="14" t="s">
        <v>1433</v>
      </c>
      <c r="C9" s="9" t="s">
        <v>1434</v>
      </c>
      <c r="D9" s="10" t="s">
        <v>1435</v>
      </c>
      <c r="E9" s="15" t="s">
        <v>1432</v>
      </c>
      <c r="F9" s="15" t="s">
        <v>1419</v>
      </c>
      <c r="G9" s="11"/>
      <c r="H9" s="12"/>
      <c r="I9" s="12"/>
      <c r="J9" s="12"/>
      <c r="K9" s="181" t="s">
        <v>2116</v>
      </c>
      <c r="L9" s="182"/>
      <c r="M9" s="183"/>
      <c r="N9" t="s">
        <v>2117</v>
      </c>
    </row>
    <row r="10" spans="1:14" ht="20.45" customHeight="1">
      <c r="A10" s="8">
        <v>3</v>
      </c>
      <c r="B10" s="14" t="s">
        <v>1436</v>
      </c>
      <c r="C10" s="9" t="s">
        <v>1437</v>
      </c>
      <c r="D10" s="10" t="s">
        <v>1435</v>
      </c>
      <c r="E10" s="15" t="s">
        <v>1432</v>
      </c>
      <c r="F10" s="15" t="s">
        <v>1419</v>
      </c>
      <c r="G10" s="11"/>
      <c r="H10" s="12"/>
      <c r="I10" s="12"/>
      <c r="J10" s="12"/>
      <c r="K10" s="181" t="s">
        <v>2116</v>
      </c>
      <c r="L10" s="182"/>
      <c r="M10" s="183"/>
      <c r="N10" t="s">
        <v>2117</v>
      </c>
    </row>
    <row r="11" spans="1:14" ht="20.45" customHeight="1">
      <c r="A11" s="8">
        <v>4</v>
      </c>
      <c r="B11" s="14" t="s">
        <v>1438</v>
      </c>
      <c r="C11" s="9" t="s">
        <v>1439</v>
      </c>
      <c r="D11" s="10" t="s">
        <v>1440</v>
      </c>
      <c r="E11" s="15" t="s">
        <v>1432</v>
      </c>
      <c r="F11" s="15" t="s">
        <v>1419</v>
      </c>
      <c r="G11" s="11"/>
      <c r="H11" s="12"/>
      <c r="I11" s="12"/>
      <c r="J11" s="12"/>
      <c r="K11" s="181" t="s">
        <v>53</v>
      </c>
      <c r="L11" s="182"/>
      <c r="M11" s="183"/>
      <c r="N11" t="s">
        <v>2117</v>
      </c>
    </row>
    <row r="12" spans="1:14" ht="20.45" customHeight="1">
      <c r="A12" s="8">
        <v>5</v>
      </c>
      <c r="B12" s="14" t="s">
        <v>1441</v>
      </c>
      <c r="C12" s="9" t="s">
        <v>1442</v>
      </c>
      <c r="D12" s="10" t="s">
        <v>1443</v>
      </c>
      <c r="E12" s="15" t="s">
        <v>1432</v>
      </c>
      <c r="F12" s="15" t="s">
        <v>1419</v>
      </c>
      <c r="G12" s="11"/>
      <c r="H12" s="12"/>
      <c r="I12" s="12"/>
      <c r="J12" s="12"/>
      <c r="K12" s="181" t="s">
        <v>2116</v>
      </c>
      <c r="L12" s="182"/>
      <c r="M12" s="183"/>
      <c r="N12" t="s">
        <v>2117</v>
      </c>
    </row>
    <row r="13" spans="1:14" ht="20.45" customHeight="1">
      <c r="A13" s="8">
        <v>6</v>
      </c>
      <c r="B13" s="14" t="s">
        <v>1444</v>
      </c>
      <c r="C13" s="9" t="s">
        <v>1445</v>
      </c>
      <c r="D13" s="10" t="s">
        <v>1446</v>
      </c>
      <c r="E13" s="15" t="s">
        <v>1432</v>
      </c>
      <c r="F13" s="15" t="s">
        <v>1419</v>
      </c>
      <c r="G13" s="11"/>
      <c r="H13" s="12"/>
      <c r="I13" s="12"/>
      <c r="J13" s="12"/>
      <c r="K13" s="181" t="s">
        <v>2116</v>
      </c>
      <c r="L13" s="182"/>
      <c r="M13" s="183"/>
      <c r="N13" t="s">
        <v>2117</v>
      </c>
    </row>
    <row r="14" spans="1:14" ht="20.45" customHeight="1">
      <c r="A14" s="8">
        <v>7</v>
      </c>
      <c r="B14" s="14" t="s">
        <v>1447</v>
      </c>
      <c r="C14" s="9" t="s">
        <v>1448</v>
      </c>
      <c r="D14" s="10" t="s">
        <v>1446</v>
      </c>
      <c r="E14" s="15" t="s">
        <v>1432</v>
      </c>
      <c r="F14" s="15" t="s">
        <v>1419</v>
      </c>
      <c r="G14" s="11"/>
      <c r="H14" s="12"/>
      <c r="I14" s="12"/>
      <c r="J14" s="12"/>
      <c r="K14" s="181" t="s">
        <v>2116</v>
      </c>
      <c r="L14" s="182"/>
      <c r="M14" s="183"/>
      <c r="N14" t="s">
        <v>2117</v>
      </c>
    </row>
    <row r="15" spans="1:14" ht="20.45" customHeight="1">
      <c r="A15" s="8">
        <v>8</v>
      </c>
      <c r="B15" s="14" t="s">
        <v>1449</v>
      </c>
      <c r="C15" s="9" t="s">
        <v>1450</v>
      </c>
      <c r="D15" s="10" t="s">
        <v>1451</v>
      </c>
      <c r="E15" s="15" t="s">
        <v>1432</v>
      </c>
      <c r="F15" s="15" t="s">
        <v>1419</v>
      </c>
      <c r="G15" s="11"/>
      <c r="H15" s="12"/>
      <c r="I15" s="12"/>
      <c r="J15" s="12"/>
      <c r="K15" s="181" t="s">
        <v>2116</v>
      </c>
      <c r="L15" s="182"/>
      <c r="M15" s="183"/>
      <c r="N15" t="s">
        <v>2117</v>
      </c>
    </row>
    <row r="16" spans="1:14" ht="20.45" customHeight="1">
      <c r="A16" s="8">
        <v>9</v>
      </c>
      <c r="B16" s="14" t="s">
        <v>1452</v>
      </c>
      <c r="C16" s="9" t="s">
        <v>1453</v>
      </c>
      <c r="D16" s="10" t="s">
        <v>1454</v>
      </c>
      <c r="E16" s="15" t="s">
        <v>1432</v>
      </c>
      <c r="F16" s="15" t="s">
        <v>1419</v>
      </c>
      <c r="G16" s="11"/>
      <c r="H16" s="12"/>
      <c r="I16" s="12"/>
      <c r="J16" s="12"/>
      <c r="K16" s="181" t="s">
        <v>2116</v>
      </c>
      <c r="L16" s="182"/>
      <c r="M16" s="183"/>
      <c r="N16" t="s">
        <v>2117</v>
      </c>
    </row>
    <row r="17" spans="1:14" ht="20.45" customHeight="1">
      <c r="A17" s="8">
        <v>10</v>
      </c>
      <c r="B17" s="14" t="s">
        <v>1455</v>
      </c>
      <c r="C17" s="9" t="s">
        <v>1456</v>
      </c>
      <c r="D17" s="10" t="s">
        <v>1457</v>
      </c>
      <c r="E17" s="15" t="s">
        <v>1432</v>
      </c>
      <c r="F17" s="15" t="s">
        <v>1419</v>
      </c>
      <c r="G17" s="11"/>
      <c r="H17" s="12"/>
      <c r="I17" s="12"/>
      <c r="J17" s="12"/>
      <c r="K17" s="181" t="s">
        <v>2116</v>
      </c>
      <c r="L17" s="182"/>
      <c r="M17" s="183"/>
      <c r="N17" t="s">
        <v>2117</v>
      </c>
    </row>
    <row r="18" spans="1:14" ht="20.45" customHeight="1">
      <c r="A18" s="8">
        <v>11</v>
      </c>
      <c r="B18" s="14" t="s">
        <v>1458</v>
      </c>
      <c r="C18" s="9" t="s">
        <v>1459</v>
      </c>
      <c r="D18" s="10" t="s">
        <v>1457</v>
      </c>
      <c r="E18" s="15" t="s">
        <v>1432</v>
      </c>
      <c r="F18" s="15" t="s">
        <v>1419</v>
      </c>
      <c r="G18" s="11"/>
      <c r="H18" s="12"/>
      <c r="I18" s="12"/>
      <c r="J18" s="12"/>
      <c r="K18" s="181" t="s">
        <v>2116</v>
      </c>
      <c r="L18" s="182"/>
      <c r="M18" s="183"/>
      <c r="N18" t="s">
        <v>2117</v>
      </c>
    </row>
    <row r="19" spans="1:14" ht="20.45" customHeight="1">
      <c r="A19" s="8">
        <v>12</v>
      </c>
      <c r="B19" s="14" t="s">
        <v>1460</v>
      </c>
      <c r="C19" s="9" t="s">
        <v>1461</v>
      </c>
      <c r="D19" s="10" t="s">
        <v>1462</v>
      </c>
      <c r="E19" s="15" t="s">
        <v>1432</v>
      </c>
      <c r="F19" s="15" t="s">
        <v>1419</v>
      </c>
      <c r="G19" s="11"/>
      <c r="H19" s="12"/>
      <c r="I19" s="12"/>
      <c r="J19" s="12"/>
      <c r="K19" s="181" t="s">
        <v>2116</v>
      </c>
      <c r="L19" s="182"/>
      <c r="M19" s="183"/>
      <c r="N19" t="s">
        <v>2117</v>
      </c>
    </row>
    <row r="20" spans="1:14" ht="20.45" customHeight="1">
      <c r="A20" s="8">
        <v>13</v>
      </c>
      <c r="B20" s="14" t="s">
        <v>1463</v>
      </c>
      <c r="C20" s="9" t="s">
        <v>1464</v>
      </c>
      <c r="D20" s="10" t="s">
        <v>1465</v>
      </c>
      <c r="E20" s="15" t="s">
        <v>1432</v>
      </c>
      <c r="F20" s="15" t="s">
        <v>1419</v>
      </c>
      <c r="G20" s="11"/>
      <c r="H20" s="12"/>
      <c r="I20" s="12"/>
      <c r="J20" s="12"/>
      <c r="K20" s="181" t="s">
        <v>2116</v>
      </c>
      <c r="L20" s="182"/>
      <c r="M20" s="183"/>
      <c r="N20" t="s">
        <v>2117</v>
      </c>
    </row>
    <row r="21" spans="1:14" ht="20.45" customHeight="1">
      <c r="A21" s="8">
        <v>14</v>
      </c>
      <c r="B21" s="14" t="s">
        <v>1466</v>
      </c>
      <c r="C21" s="9" t="s">
        <v>1467</v>
      </c>
      <c r="D21" s="10" t="s">
        <v>1468</v>
      </c>
      <c r="E21" s="15" t="s">
        <v>1432</v>
      </c>
      <c r="F21" s="15" t="s">
        <v>1419</v>
      </c>
      <c r="G21" s="11"/>
      <c r="H21" s="12"/>
      <c r="I21" s="12"/>
      <c r="J21" s="12"/>
      <c r="K21" s="181" t="s">
        <v>2116</v>
      </c>
      <c r="L21" s="182"/>
      <c r="M21" s="183"/>
      <c r="N21" t="s">
        <v>2117</v>
      </c>
    </row>
    <row r="22" spans="1:14" ht="20.45" customHeight="1">
      <c r="A22" s="8">
        <v>15</v>
      </c>
      <c r="B22" s="14" t="s">
        <v>1469</v>
      </c>
      <c r="C22" s="9" t="s">
        <v>1470</v>
      </c>
      <c r="D22" s="10" t="s">
        <v>1471</v>
      </c>
      <c r="E22" s="15" t="s">
        <v>1432</v>
      </c>
      <c r="F22" s="15" t="s">
        <v>1419</v>
      </c>
      <c r="G22" s="11"/>
      <c r="H22" s="12"/>
      <c r="I22" s="12"/>
      <c r="J22" s="12"/>
      <c r="K22" s="181" t="s">
        <v>2116</v>
      </c>
      <c r="L22" s="182"/>
      <c r="M22" s="183"/>
      <c r="N22" t="s">
        <v>2117</v>
      </c>
    </row>
    <row r="23" spans="1:14" ht="20.45" customHeight="1">
      <c r="A23" s="8">
        <v>16</v>
      </c>
      <c r="B23" s="14" t="s">
        <v>1472</v>
      </c>
      <c r="C23" s="9" t="s">
        <v>1473</v>
      </c>
      <c r="D23" s="10" t="s">
        <v>1474</v>
      </c>
      <c r="E23" s="15" t="s">
        <v>1432</v>
      </c>
      <c r="F23" s="15" t="s">
        <v>1419</v>
      </c>
      <c r="G23" s="11"/>
      <c r="H23" s="12"/>
      <c r="I23" s="12"/>
      <c r="J23" s="12"/>
      <c r="K23" s="181" t="s">
        <v>2116</v>
      </c>
      <c r="L23" s="182"/>
      <c r="M23" s="183"/>
      <c r="N23" t="s">
        <v>2117</v>
      </c>
    </row>
    <row r="24" spans="1:14" ht="20.45" customHeight="1">
      <c r="A24" s="8">
        <v>17</v>
      </c>
      <c r="B24" s="14" t="s">
        <v>1475</v>
      </c>
      <c r="C24" s="9" t="s">
        <v>1476</v>
      </c>
      <c r="D24" s="10" t="s">
        <v>1477</v>
      </c>
      <c r="E24" s="15" t="s">
        <v>1432</v>
      </c>
      <c r="F24" s="15" t="s">
        <v>1419</v>
      </c>
      <c r="G24" s="11"/>
      <c r="H24" s="12"/>
      <c r="I24" s="12"/>
      <c r="J24" s="12"/>
      <c r="K24" s="181" t="s">
        <v>2116</v>
      </c>
      <c r="L24" s="182"/>
      <c r="M24" s="183"/>
      <c r="N24" t="s">
        <v>2117</v>
      </c>
    </row>
    <row r="25" spans="1:14" ht="20.45" customHeight="1">
      <c r="A25" s="8">
        <v>18</v>
      </c>
      <c r="B25" s="14" t="s">
        <v>1478</v>
      </c>
      <c r="C25" s="9" t="s">
        <v>1479</v>
      </c>
      <c r="D25" s="10" t="s">
        <v>1477</v>
      </c>
      <c r="E25" s="15" t="s">
        <v>1432</v>
      </c>
      <c r="F25" s="15" t="s">
        <v>1419</v>
      </c>
      <c r="G25" s="11"/>
      <c r="H25" s="12"/>
      <c r="I25" s="12"/>
      <c r="J25" s="12"/>
      <c r="K25" s="181" t="s">
        <v>2116</v>
      </c>
      <c r="L25" s="182"/>
      <c r="M25" s="183"/>
      <c r="N25" t="s">
        <v>2117</v>
      </c>
    </row>
    <row r="26" spans="1:14" ht="20.45" customHeight="1">
      <c r="A26" s="8">
        <v>19</v>
      </c>
      <c r="B26" s="14" t="s">
        <v>1480</v>
      </c>
      <c r="C26" s="9" t="s">
        <v>1481</v>
      </c>
      <c r="D26" s="10" t="s">
        <v>1482</v>
      </c>
      <c r="E26" s="15" t="s">
        <v>1432</v>
      </c>
      <c r="F26" s="15" t="s">
        <v>1419</v>
      </c>
      <c r="G26" s="11"/>
      <c r="H26" s="12"/>
      <c r="I26" s="12"/>
      <c r="J26" s="12"/>
      <c r="K26" s="181" t="s">
        <v>2116</v>
      </c>
      <c r="L26" s="182"/>
      <c r="M26" s="183"/>
      <c r="N26" t="s">
        <v>2117</v>
      </c>
    </row>
    <row r="27" spans="1:14" ht="20.45" customHeight="1">
      <c r="A27" s="8">
        <v>20</v>
      </c>
      <c r="B27" s="14" t="s">
        <v>1483</v>
      </c>
      <c r="C27" s="9" t="s">
        <v>1484</v>
      </c>
      <c r="D27" s="10" t="s">
        <v>1485</v>
      </c>
      <c r="E27" s="15" t="s">
        <v>1432</v>
      </c>
      <c r="F27" s="15" t="s">
        <v>1419</v>
      </c>
      <c r="G27" s="11"/>
      <c r="H27" s="12"/>
      <c r="I27" s="12"/>
      <c r="J27" s="12"/>
      <c r="K27" s="181" t="s">
        <v>2116</v>
      </c>
      <c r="L27" s="182"/>
      <c r="M27" s="183"/>
      <c r="N27" t="s">
        <v>2117</v>
      </c>
    </row>
    <row r="28" spans="1:14" ht="20.45" customHeight="1">
      <c r="A28" s="8">
        <v>21</v>
      </c>
      <c r="B28" s="14" t="s">
        <v>1486</v>
      </c>
      <c r="C28" s="9" t="s">
        <v>1487</v>
      </c>
      <c r="D28" s="10" t="s">
        <v>1488</v>
      </c>
      <c r="E28" s="15" t="s">
        <v>1432</v>
      </c>
      <c r="F28" s="15" t="s">
        <v>1419</v>
      </c>
      <c r="G28" s="11"/>
      <c r="H28" s="12"/>
      <c r="I28" s="12"/>
      <c r="J28" s="12"/>
      <c r="K28" s="181" t="s">
        <v>53</v>
      </c>
      <c r="L28" s="182"/>
      <c r="M28" s="183"/>
      <c r="N28" t="s">
        <v>2117</v>
      </c>
    </row>
    <row r="29" spans="1:14" ht="20.45" customHeight="1">
      <c r="A29" s="8">
        <v>22</v>
      </c>
      <c r="B29" s="14" t="s">
        <v>1489</v>
      </c>
      <c r="C29" s="9" t="s">
        <v>1490</v>
      </c>
      <c r="D29" s="10" t="s">
        <v>1488</v>
      </c>
      <c r="E29" s="15" t="s">
        <v>1432</v>
      </c>
      <c r="F29" s="15" t="s">
        <v>1419</v>
      </c>
      <c r="G29" s="11"/>
      <c r="H29" s="12"/>
      <c r="I29" s="12"/>
      <c r="J29" s="12"/>
      <c r="K29" s="181" t="s">
        <v>2116</v>
      </c>
      <c r="L29" s="182"/>
      <c r="M29" s="183"/>
      <c r="N29" t="s">
        <v>2117</v>
      </c>
    </row>
    <row r="31" spans="1:14" s="1" customFormat="1" ht="18" customHeight="1">
      <c r="B31" s="196" t="s">
        <v>8</v>
      </c>
      <c r="C31" s="196"/>
      <c r="D31" s="197" t="s">
        <v>1418</v>
      </c>
      <c r="E31" s="197"/>
      <c r="F31" s="197"/>
      <c r="G31" s="197"/>
      <c r="H31" s="197"/>
      <c r="I31" s="197"/>
      <c r="J31" s="197"/>
      <c r="K31" s="142" t="s">
        <v>2118</v>
      </c>
    </row>
    <row r="32" spans="1:14" s="1" customFormat="1" ht="19.5" customHeight="1">
      <c r="B32" s="196" t="s">
        <v>9</v>
      </c>
      <c r="C32" s="196"/>
      <c r="D32" s="2" t="s">
        <v>556</v>
      </c>
      <c r="E32" s="197" t="s">
        <v>2112</v>
      </c>
      <c r="F32" s="197"/>
      <c r="G32" s="197"/>
      <c r="H32" s="197"/>
      <c r="I32" s="197"/>
      <c r="J32" s="197"/>
      <c r="K32" s="3" t="s">
        <v>10</v>
      </c>
      <c r="L32" s="4" t="s">
        <v>11</v>
      </c>
      <c r="M32" s="4">
        <v>2</v>
      </c>
    </row>
    <row r="33" spans="1:14" s="5" customFormat="1" ht="18.75" customHeight="1">
      <c r="B33" s="6" t="s">
        <v>2119</v>
      </c>
      <c r="C33" s="198" t="s">
        <v>2114</v>
      </c>
      <c r="D33" s="198"/>
      <c r="E33" s="198"/>
      <c r="F33" s="198"/>
      <c r="G33" s="198"/>
      <c r="H33" s="198"/>
      <c r="I33" s="198"/>
      <c r="J33" s="198"/>
      <c r="K33" s="3" t="s">
        <v>12</v>
      </c>
      <c r="L33" s="3" t="s">
        <v>11</v>
      </c>
      <c r="M33" s="3">
        <v>2</v>
      </c>
    </row>
    <row r="34" spans="1:14" s="5" customFormat="1" ht="23.25" customHeight="1">
      <c r="A34" s="199" t="s">
        <v>2120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3" t="s">
        <v>13</v>
      </c>
      <c r="L34" s="3" t="s">
        <v>11</v>
      </c>
      <c r="M34" s="3">
        <v>1</v>
      </c>
    </row>
    <row r="35" spans="1:14" ht="3.75" customHeight="1"/>
    <row r="36" spans="1:14" ht="24" customHeight="1">
      <c r="A36" s="188" t="s">
        <v>0</v>
      </c>
      <c r="B36" s="187" t="s">
        <v>14</v>
      </c>
      <c r="C36" s="200" t="s">
        <v>4</v>
      </c>
      <c r="D36" s="201" t="s">
        <v>5</v>
      </c>
      <c r="E36" s="187" t="s">
        <v>20</v>
      </c>
      <c r="F36" s="187" t="s">
        <v>21</v>
      </c>
      <c r="G36" s="187" t="s">
        <v>15</v>
      </c>
      <c r="H36" s="187" t="s">
        <v>16</v>
      </c>
      <c r="I36" s="189" t="s">
        <v>7</v>
      </c>
      <c r="J36" s="189"/>
      <c r="K36" s="190" t="s">
        <v>17</v>
      </c>
      <c r="L36" s="191"/>
      <c r="M36" s="192"/>
    </row>
    <row r="37" spans="1:14" ht="24" customHeight="1">
      <c r="A37" s="188"/>
      <c r="B37" s="188"/>
      <c r="C37" s="200"/>
      <c r="D37" s="201"/>
      <c r="E37" s="188"/>
      <c r="F37" s="188"/>
      <c r="G37" s="188"/>
      <c r="H37" s="188"/>
      <c r="I37" s="7" t="s">
        <v>18</v>
      </c>
      <c r="J37" s="7" t="s">
        <v>19</v>
      </c>
      <c r="K37" s="193"/>
      <c r="L37" s="194"/>
      <c r="M37" s="195"/>
    </row>
    <row r="38" spans="1:14" ht="20.45" customHeight="1">
      <c r="A38" s="8">
        <v>1</v>
      </c>
      <c r="B38" s="14" t="s">
        <v>1491</v>
      </c>
      <c r="C38" s="9" t="s">
        <v>1492</v>
      </c>
      <c r="D38" s="10" t="s">
        <v>1488</v>
      </c>
      <c r="E38" s="15" t="s">
        <v>1432</v>
      </c>
      <c r="F38" s="15" t="s">
        <v>1419</v>
      </c>
      <c r="G38" s="11"/>
      <c r="H38" s="12"/>
      <c r="I38" s="12"/>
      <c r="J38" s="12"/>
      <c r="K38" s="184" t="s">
        <v>2116</v>
      </c>
      <c r="L38" s="185"/>
      <c r="M38" s="186"/>
      <c r="N38" t="s">
        <v>2121</v>
      </c>
    </row>
    <row r="39" spans="1:14" ht="20.45" customHeight="1">
      <c r="A39" s="8">
        <v>2</v>
      </c>
      <c r="B39" s="14" t="s">
        <v>1493</v>
      </c>
      <c r="C39" s="9" t="s">
        <v>1494</v>
      </c>
      <c r="D39" s="10" t="s">
        <v>1495</v>
      </c>
      <c r="E39" s="15" t="s">
        <v>1432</v>
      </c>
      <c r="F39" s="15" t="s">
        <v>1419</v>
      </c>
      <c r="G39" s="11"/>
      <c r="H39" s="12"/>
      <c r="I39" s="12"/>
      <c r="J39" s="12"/>
      <c r="K39" s="181" t="s">
        <v>2116</v>
      </c>
      <c r="L39" s="182"/>
      <c r="M39" s="183"/>
      <c r="N39" t="s">
        <v>2121</v>
      </c>
    </row>
    <row r="40" spans="1:14" ht="20.45" customHeight="1">
      <c r="A40" s="8">
        <v>3</v>
      </c>
      <c r="B40" s="14" t="s">
        <v>1496</v>
      </c>
      <c r="C40" s="9" t="s">
        <v>1497</v>
      </c>
      <c r="D40" s="10" t="s">
        <v>1495</v>
      </c>
      <c r="E40" s="15" t="s">
        <v>1432</v>
      </c>
      <c r="F40" s="15" t="s">
        <v>1419</v>
      </c>
      <c r="G40" s="11"/>
      <c r="H40" s="12"/>
      <c r="I40" s="12"/>
      <c r="J40" s="12"/>
      <c r="K40" s="181" t="s">
        <v>2116</v>
      </c>
      <c r="L40" s="182"/>
      <c r="M40" s="183"/>
      <c r="N40" t="s">
        <v>2121</v>
      </c>
    </row>
    <row r="41" spans="1:14" ht="20.45" customHeight="1">
      <c r="A41" s="8">
        <v>4</v>
      </c>
      <c r="B41" s="14" t="s">
        <v>1498</v>
      </c>
      <c r="C41" s="9" t="s">
        <v>1499</v>
      </c>
      <c r="D41" s="10" t="s">
        <v>1495</v>
      </c>
      <c r="E41" s="15" t="s">
        <v>1432</v>
      </c>
      <c r="F41" s="15" t="s">
        <v>1419</v>
      </c>
      <c r="G41" s="11"/>
      <c r="H41" s="12"/>
      <c r="I41" s="12"/>
      <c r="J41" s="12"/>
      <c r="K41" s="181" t="s">
        <v>2116</v>
      </c>
      <c r="L41" s="182"/>
      <c r="M41" s="183"/>
      <c r="N41" t="s">
        <v>2121</v>
      </c>
    </row>
    <row r="42" spans="1:14" ht="20.45" customHeight="1">
      <c r="A42" s="8">
        <v>5</v>
      </c>
      <c r="B42" s="14" t="s">
        <v>1500</v>
      </c>
      <c r="C42" s="9" t="s">
        <v>1501</v>
      </c>
      <c r="D42" s="10" t="s">
        <v>1502</v>
      </c>
      <c r="E42" s="15" t="s">
        <v>1432</v>
      </c>
      <c r="F42" s="15" t="s">
        <v>1419</v>
      </c>
      <c r="G42" s="11"/>
      <c r="H42" s="12"/>
      <c r="I42" s="12"/>
      <c r="J42" s="12"/>
      <c r="K42" s="181" t="s">
        <v>53</v>
      </c>
      <c r="L42" s="182"/>
      <c r="M42" s="183"/>
      <c r="N42" t="s">
        <v>2121</v>
      </c>
    </row>
    <row r="43" spans="1:14" ht="20.45" customHeight="1">
      <c r="A43" s="8">
        <v>6</v>
      </c>
      <c r="B43" s="14" t="s">
        <v>1503</v>
      </c>
      <c r="C43" s="9" t="s">
        <v>1504</v>
      </c>
      <c r="D43" s="10" t="s">
        <v>1505</v>
      </c>
      <c r="E43" s="15" t="s">
        <v>1432</v>
      </c>
      <c r="F43" s="15" t="s">
        <v>1419</v>
      </c>
      <c r="G43" s="11"/>
      <c r="H43" s="12"/>
      <c r="I43" s="12"/>
      <c r="J43" s="12"/>
      <c r="K43" s="181" t="s">
        <v>2116</v>
      </c>
      <c r="L43" s="182"/>
      <c r="M43" s="183"/>
      <c r="N43" t="s">
        <v>2121</v>
      </c>
    </row>
    <row r="44" spans="1:14" ht="20.45" customHeight="1">
      <c r="A44" s="8">
        <v>7</v>
      </c>
      <c r="B44" s="14" t="s">
        <v>1506</v>
      </c>
      <c r="C44" s="9" t="s">
        <v>1507</v>
      </c>
      <c r="D44" s="10" t="s">
        <v>1508</v>
      </c>
      <c r="E44" s="15" t="s">
        <v>1432</v>
      </c>
      <c r="F44" s="15" t="s">
        <v>1419</v>
      </c>
      <c r="G44" s="11"/>
      <c r="H44" s="12"/>
      <c r="I44" s="12"/>
      <c r="J44" s="12"/>
      <c r="K44" s="181" t="s">
        <v>2116</v>
      </c>
      <c r="L44" s="182"/>
      <c r="M44" s="183"/>
      <c r="N44" t="s">
        <v>2121</v>
      </c>
    </row>
    <row r="45" spans="1:14" ht="20.45" customHeight="1">
      <c r="A45" s="8">
        <v>8</v>
      </c>
      <c r="B45" s="14" t="s">
        <v>1509</v>
      </c>
      <c r="C45" s="9" t="s">
        <v>1510</v>
      </c>
      <c r="D45" s="10" t="s">
        <v>1508</v>
      </c>
      <c r="E45" s="15" t="s">
        <v>1432</v>
      </c>
      <c r="F45" s="15" t="s">
        <v>1419</v>
      </c>
      <c r="G45" s="11"/>
      <c r="H45" s="12"/>
      <c r="I45" s="12"/>
      <c r="J45" s="12"/>
      <c r="K45" s="181" t="s">
        <v>2116</v>
      </c>
      <c r="L45" s="182"/>
      <c r="M45" s="183"/>
      <c r="N45" t="s">
        <v>2121</v>
      </c>
    </row>
    <row r="46" spans="1:14" ht="20.45" customHeight="1">
      <c r="A46" s="8">
        <v>9</v>
      </c>
      <c r="B46" s="14" t="s">
        <v>1511</v>
      </c>
      <c r="C46" s="9" t="s">
        <v>1512</v>
      </c>
      <c r="D46" s="10" t="s">
        <v>1508</v>
      </c>
      <c r="E46" s="15" t="s">
        <v>1432</v>
      </c>
      <c r="F46" s="15" t="s">
        <v>1419</v>
      </c>
      <c r="G46" s="11"/>
      <c r="H46" s="12"/>
      <c r="I46" s="12"/>
      <c r="J46" s="12"/>
      <c r="K46" s="181" t="s">
        <v>2116</v>
      </c>
      <c r="L46" s="182"/>
      <c r="M46" s="183"/>
      <c r="N46" t="s">
        <v>2121</v>
      </c>
    </row>
    <row r="47" spans="1:14" ht="20.45" customHeight="1">
      <c r="A47" s="8">
        <v>10</v>
      </c>
      <c r="B47" s="14" t="s">
        <v>1513</v>
      </c>
      <c r="C47" s="9" t="s">
        <v>1514</v>
      </c>
      <c r="D47" s="10" t="s">
        <v>1515</v>
      </c>
      <c r="E47" s="15" t="s">
        <v>1432</v>
      </c>
      <c r="F47" s="15" t="s">
        <v>1419</v>
      </c>
      <c r="G47" s="11"/>
      <c r="H47" s="12"/>
      <c r="I47" s="12"/>
      <c r="J47" s="12"/>
      <c r="K47" s="181" t="s">
        <v>2116</v>
      </c>
      <c r="L47" s="182"/>
      <c r="M47" s="183"/>
      <c r="N47" t="s">
        <v>2121</v>
      </c>
    </row>
    <row r="48" spans="1:14" ht="20.45" customHeight="1">
      <c r="A48" s="8">
        <v>11</v>
      </c>
      <c r="B48" s="14" t="s">
        <v>1516</v>
      </c>
      <c r="C48" s="9" t="s">
        <v>1517</v>
      </c>
      <c r="D48" s="10" t="s">
        <v>1518</v>
      </c>
      <c r="E48" s="15" t="s">
        <v>1432</v>
      </c>
      <c r="F48" s="15" t="s">
        <v>1419</v>
      </c>
      <c r="G48" s="11"/>
      <c r="H48" s="12"/>
      <c r="I48" s="12"/>
      <c r="J48" s="12"/>
      <c r="K48" s="181" t="s">
        <v>2116</v>
      </c>
      <c r="L48" s="182"/>
      <c r="M48" s="183"/>
      <c r="N48" t="s">
        <v>2121</v>
      </c>
    </row>
    <row r="49" spans="1:14" ht="20.45" customHeight="1">
      <c r="A49" s="8">
        <v>12</v>
      </c>
      <c r="B49" s="14" t="s">
        <v>1519</v>
      </c>
      <c r="C49" s="9" t="s">
        <v>1520</v>
      </c>
      <c r="D49" s="10" t="s">
        <v>1521</v>
      </c>
      <c r="E49" s="15" t="s">
        <v>1432</v>
      </c>
      <c r="F49" s="15" t="s">
        <v>1419</v>
      </c>
      <c r="G49" s="11"/>
      <c r="H49" s="12"/>
      <c r="I49" s="12"/>
      <c r="J49" s="12"/>
      <c r="K49" s="181" t="s">
        <v>2116</v>
      </c>
      <c r="L49" s="182"/>
      <c r="M49" s="183"/>
      <c r="N49" t="s">
        <v>2121</v>
      </c>
    </row>
    <row r="50" spans="1:14" ht="20.45" customHeight="1">
      <c r="A50" s="8">
        <v>13</v>
      </c>
      <c r="B50" s="14" t="s">
        <v>1522</v>
      </c>
      <c r="C50" s="9" t="s">
        <v>1523</v>
      </c>
      <c r="D50" s="10" t="s">
        <v>1524</v>
      </c>
      <c r="E50" s="15" t="s">
        <v>1432</v>
      </c>
      <c r="F50" s="15" t="s">
        <v>1419</v>
      </c>
      <c r="G50" s="11"/>
      <c r="H50" s="12"/>
      <c r="I50" s="12"/>
      <c r="J50" s="12"/>
      <c r="K50" s="181" t="s">
        <v>2116</v>
      </c>
      <c r="L50" s="182"/>
      <c r="M50" s="183"/>
      <c r="N50" t="s">
        <v>2121</v>
      </c>
    </row>
    <row r="51" spans="1:14" ht="20.45" customHeight="1">
      <c r="A51" s="8">
        <v>14</v>
      </c>
      <c r="B51" s="14" t="s">
        <v>1525</v>
      </c>
      <c r="C51" s="9" t="s">
        <v>1526</v>
      </c>
      <c r="D51" s="10" t="s">
        <v>1527</v>
      </c>
      <c r="E51" s="15" t="s">
        <v>1432</v>
      </c>
      <c r="F51" s="15" t="s">
        <v>1419</v>
      </c>
      <c r="G51" s="11"/>
      <c r="H51" s="12"/>
      <c r="I51" s="12"/>
      <c r="J51" s="12"/>
      <c r="K51" s="181" t="s">
        <v>2116</v>
      </c>
      <c r="L51" s="182"/>
      <c r="M51" s="183"/>
      <c r="N51" t="s">
        <v>2121</v>
      </c>
    </row>
    <row r="52" spans="1:14" ht="20.45" customHeight="1">
      <c r="A52" s="8">
        <v>15</v>
      </c>
      <c r="B52" s="14" t="s">
        <v>1528</v>
      </c>
      <c r="C52" s="9" t="s">
        <v>1529</v>
      </c>
      <c r="D52" s="10" t="s">
        <v>1530</v>
      </c>
      <c r="E52" s="15" t="s">
        <v>1432</v>
      </c>
      <c r="F52" s="15" t="s">
        <v>1419</v>
      </c>
      <c r="G52" s="11"/>
      <c r="H52" s="12"/>
      <c r="I52" s="12"/>
      <c r="J52" s="12"/>
      <c r="K52" s="181" t="s">
        <v>2116</v>
      </c>
      <c r="L52" s="182"/>
      <c r="M52" s="183"/>
      <c r="N52" t="s">
        <v>2121</v>
      </c>
    </row>
    <row r="53" spans="1:14" ht="20.45" customHeight="1">
      <c r="A53" s="8">
        <v>16</v>
      </c>
      <c r="B53" s="14" t="s">
        <v>1531</v>
      </c>
      <c r="C53" s="9" t="s">
        <v>1532</v>
      </c>
      <c r="D53" s="10" t="s">
        <v>1530</v>
      </c>
      <c r="E53" s="15" t="s">
        <v>1432</v>
      </c>
      <c r="F53" s="15" t="s">
        <v>1419</v>
      </c>
      <c r="G53" s="11"/>
      <c r="H53" s="12"/>
      <c r="I53" s="12"/>
      <c r="J53" s="12"/>
      <c r="K53" s="181" t="s">
        <v>53</v>
      </c>
      <c r="L53" s="182"/>
      <c r="M53" s="183"/>
      <c r="N53" t="s">
        <v>2121</v>
      </c>
    </row>
    <row r="54" spans="1:14" ht="20.45" customHeight="1">
      <c r="A54" s="8">
        <v>17</v>
      </c>
      <c r="B54" s="14" t="s">
        <v>1533</v>
      </c>
      <c r="C54" s="9" t="s">
        <v>1534</v>
      </c>
      <c r="D54" s="10" t="s">
        <v>1530</v>
      </c>
      <c r="E54" s="15" t="s">
        <v>1432</v>
      </c>
      <c r="F54" s="15" t="s">
        <v>1419</v>
      </c>
      <c r="G54" s="11"/>
      <c r="H54" s="12"/>
      <c r="I54" s="12"/>
      <c r="J54" s="12"/>
      <c r="K54" s="181" t="s">
        <v>2116</v>
      </c>
      <c r="L54" s="182"/>
      <c r="M54" s="183"/>
      <c r="N54" t="s">
        <v>2121</v>
      </c>
    </row>
    <row r="55" spans="1:14" ht="20.45" customHeight="1">
      <c r="A55" s="8">
        <v>18</v>
      </c>
      <c r="B55" s="14" t="s">
        <v>1535</v>
      </c>
      <c r="C55" s="9" t="s">
        <v>1536</v>
      </c>
      <c r="D55" s="10" t="s">
        <v>1530</v>
      </c>
      <c r="E55" s="15" t="s">
        <v>1432</v>
      </c>
      <c r="F55" s="15" t="s">
        <v>1419</v>
      </c>
      <c r="G55" s="11"/>
      <c r="H55" s="12"/>
      <c r="I55" s="12"/>
      <c r="J55" s="12"/>
      <c r="K55" s="181" t="s">
        <v>2116</v>
      </c>
      <c r="L55" s="182"/>
      <c r="M55" s="183"/>
      <c r="N55" t="s">
        <v>2121</v>
      </c>
    </row>
    <row r="56" spans="1:14" ht="20.45" customHeight="1">
      <c r="A56" s="8">
        <v>19</v>
      </c>
      <c r="B56" s="14" t="s">
        <v>1537</v>
      </c>
      <c r="C56" s="9" t="s">
        <v>1538</v>
      </c>
      <c r="D56" s="10" t="s">
        <v>1530</v>
      </c>
      <c r="E56" s="15" t="s">
        <v>1432</v>
      </c>
      <c r="F56" s="15" t="s">
        <v>1419</v>
      </c>
      <c r="G56" s="11"/>
      <c r="H56" s="12"/>
      <c r="I56" s="12"/>
      <c r="J56" s="12"/>
      <c r="K56" s="181" t="s">
        <v>2116</v>
      </c>
      <c r="L56" s="182"/>
      <c r="M56" s="183"/>
      <c r="N56" t="s">
        <v>2121</v>
      </c>
    </row>
    <row r="57" spans="1:14" ht="20.45" customHeight="1">
      <c r="A57" s="8">
        <v>20</v>
      </c>
      <c r="B57" s="14" t="s">
        <v>1539</v>
      </c>
      <c r="C57" s="9" t="s">
        <v>1540</v>
      </c>
      <c r="D57" s="10" t="s">
        <v>1541</v>
      </c>
      <c r="E57" s="15" t="s">
        <v>1432</v>
      </c>
      <c r="F57" s="15" t="s">
        <v>1419</v>
      </c>
      <c r="G57" s="11"/>
      <c r="H57" s="12"/>
      <c r="I57" s="12"/>
      <c r="J57" s="12"/>
      <c r="K57" s="181" t="s">
        <v>2116</v>
      </c>
      <c r="L57" s="182"/>
      <c r="M57" s="183"/>
      <c r="N57" t="s">
        <v>2121</v>
      </c>
    </row>
    <row r="58" spans="1:14" ht="20.45" customHeight="1">
      <c r="A58" s="8">
        <v>21</v>
      </c>
      <c r="B58" s="14" t="s">
        <v>1542</v>
      </c>
      <c r="C58" s="9" t="s">
        <v>1543</v>
      </c>
      <c r="D58" s="10" t="s">
        <v>1541</v>
      </c>
      <c r="E58" s="15" t="s">
        <v>1432</v>
      </c>
      <c r="F58" s="15" t="s">
        <v>1419</v>
      </c>
      <c r="G58" s="11"/>
      <c r="H58" s="12"/>
      <c r="I58" s="12"/>
      <c r="J58" s="12"/>
      <c r="K58" s="181" t="s">
        <v>2116</v>
      </c>
      <c r="L58" s="182"/>
      <c r="M58" s="183"/>
      <c r="N58" t="s">
        <v>2121</v>
      </c>
    </row>
    <row r="59" spans="1:14" ht="20.45" customHeight="1">
      <c r="A59" s="8">
        <v>22</v>
      </c>
      <c r="B59" s="14" t="s">
        <v>1544</v>
      </c>
      <c r="C59" s="9" t="s">
        <v>1545</v>
      </c>
      <c r="D59" s="10" t="s">
        <v>1546</v>
      </c>
      <c r="E59" s="15" t="s">
        <v>1432</v>
      </c>
      <c r="F59" s="15" t="s">
        <v>1419</v>
      </c>
      <c r="G59" s="11"/>
      <c r="H59" s="12"/>
      <c r="I59" s="12"/>
      <c r="J59" s="12"/>
      <c r="K59" s="181" t="s">
        <v>2116</v>
      </c>
      <c r="L59" s="182"/>
      <c r="M59" s="183"/>
      <c r="N59" t="s">
        <v>2121</v>
      </c>
    </row>
    <row r="61" spans="1:14" s="1" customFormat="1" ht="18" customHeight="1">
      <c r="B61" s="196" t="s">
        <v>8</v>
      </c>
      <c r="C61" s="196"/>
      <c r="D61" s="197" t="s">
        <v>1418</v>
      </c>
      <c r="E61" s="197"/>
      <c r="F61" s="197"/>
      <c r="G61" s="197"/>
      <c r="H61" s="197"/>
      <c r="I61" s="197"/>
      <c r="J61" s="197"/>
      <c r="K61" s="142" t="s">
        <v>2122</v>
      </c>
    </row>
    <row r="62" spans="1:14" s="1" customFormat="1" ht="19.5" customHeight="1">
      <c r="B62" s="196" t="s">
        <v>9</v>
      </c>
      <c r="C62" s="196"/>
      <c r="D62" s="2" t="s">
        <v>1235</v>
      </c>
      <c r="E62" s="197" t="s">
        <v>2112</v>
      </c>
      <c r="F62" s="197"/>
      <c r="G62" s="197"/>
      <c r="H62" s="197"/>
      <c r="I62" s="197"/>
      <c r="J62" s="197"/>
      <c r="K62" s="3" t="s">
        <v>10</v>
      </c>
      <c r="L62" s="4" t="s">
        <v>11</v>
      </c>
      <c r="M62" s="4">
        <v>2</v>
      </c>
    </row>
    <row r="63" spans="1:14" s="5" customFormat="1" ht="18.75" customHeight="1">
      <c r="B63" s="6" t="s">
        <v>2123</v>
      </c>
      <c r="C63" s="198" t="s">
        <v>2114</v>
      </c>
      <c r="D63" s="198"/>
      <c r="E63" s="198"/>
      <c r="F63" s="198"/>
      <c r="G63" s="198"/>
      <c r="H63" s="198"/>
      <c r="I63" s="198"/>
      <c r="J63" s="198"/>
      <c r="K63" s="3" t="s">
        <v>12</v>
      </c>
      <c r="L63" s="3" t="s">
        <v>11</v>
      </c>
      <c r="M63" s="3">
        <v>2</v>
      </c>
    </row>
    <row r="64" spans="1:14" s="5" customFormat="1" ht="23.25" customHeight="1">
      <c r="A64" s="199" t="s">
        <v>2124</v>
      </c>
      <c r="B64" s="199"/>
      <c r="C64" s="199"/>
      <c r="D64" s="199"/>
      <c r="E64" s="199"/>
      <c r="F64" s="199"/>
      <c r="G64" s="199"/>
      <c r="H64" s="199"/>
      <c r="I64" s="199"/>
      <c r="J64" s="199"/>
      <c r="K64" s="3" t="s">
        <v>13</v>
      </c>
      <c r="L64" s="3" t="s">
        <v>11</v>
      </c>
      <c r="M64" s="3">
        <v>1</v>
      </c>
    </row>
    <row r="65" spans="1:14" ht="3.75" customHeight="1"/>
    <row r="66" spans="1:14" ht="24" customHeight="1">
      <c r="A66" s="188" t="s">
        <v>0</v>
      </c>
      <c r="B66" s="187" t="s">
        <v>14</v>
      </c>
      <c r="C66" s="200" t="s">
        <v>4</v>
      </c>
      <c r="D66" s="201" t="s">
        <v>5</v>
      </c>
      <c r="E66" s="187" t="s">
        <v>20</v>
      </c>
      <c r="F66" s="187" t="s">
        <v>21</v>
      </c>
      <c r="G66" s="187" t="s">
        <v>15</v>
      </c>
      <c r="H66" s="187" t="s">
        <v>16</v>
      </c>
      <c r="I66" s="189" t="s">
        <v>7</v>
      </c>
      <c r="J66" s="189"/>
      <c r="K66" s="190" t="s">
        <v>17</v>
      </c>
      <c r="L66" s="191"/>
      <c r="M66" s="192"/>
    </row>
    <row r="67" spans="1:14" ht="24" customHeight="1">
      <c r="A67" s="188"/>
      <c r="B67" s="188"/>
      <c r="C67" s="200"/>
      <c r="D67" s="201"/>
      <c r="E67" s="188"/>
      <c r="F67" s="188"/>
      <c r="G67" s="188"/>
      <c r="H67" s="188"/>
      <c r="I67" s="7" t="s">
        <v>18</v>
      </c>
      <c r="J67" s="7" t="s">
        <v>19</v>
      </c>
      <c r="K67" s="193"/>
      <c r="L67" s="194"/>
      <c r="M67" s="195"/>
    </row>
    <row r="68" spans="1:14" ht="20.45" customHeight="1">
      <c r="A68" s="8">
        <v>1</v>
      </c>
      <c r="B68" s="14" t="s">
        <v>1547</v>
      </c>
      <c r="C68" s="9" t="s">
        <v>1548</v>
      </c>
      <c r="D68" s="10" t="s">
        <v>1549</v>
      </c>
      <c r="E68" s="15" t="s">
        <v>1432</v>
      </c>
      <c r="F68" s="15" t="s">
        <v>1419</v>
      </c>
      <c r="G68" s="11"/>
      <c r="H68" s="12"/>
      <c r="I68" s="12"/>
      <c r="J68" s="12"/>
      <c r="K68" s="184" t="s">
        <v>2116</v>
      </c>
      <c r="L68" s="185"/>
      <c r="M68" s="186"/>
      <c r="N68" t="s">
        <v>2125</v>
      </c>
    </row>
    <row r="69" spans="1:14" ht="20.45" customHeight="1">
      <c r="A69" s="8">
        <v>2</v>
      </c>
      <c r="B69" s="14" t="s">
        <v>1550</v>
      </c>
      <c r="C69" s="9" t="s">
        <v>1551</v>
      </c>
      <c r="D69" s="10" t="s">
        <v>1549</v>
      </c>
      <c r="E69" s="15" t="s">
        <v>1432</v>
      </c>
      <c r="F69" s="15" t="s">
        <v>1419</v>
      </c>
      <c r="G69" s="11"/>
      <c r="H69" s="12"/>
      <c r="I69" s="12"/>
      <c r="J69" s="12"/>
      <c r="K69" s="181" t="s">
        <v>2116</v>
      </c>
      <c r="L69" s="182"/>
      <c r="M69" s="183"/>
      <c r="N69" t="s">
        <v>2125</v>
      </c>
    </row>
    <row r="70" spans="1:14" ht="20.45" customHeight="1">
      <c r="A70" s="8">
        <v>3</v>
      </c>
      <c r="B70" s="14" t="s">
        <v>1552</v>
      </c>
      <c r="C70" s="9" t="s">
        <v>1553</v>
      </c>
      <c r="D70" s="10" t="s">
        <v>1549</v>
      </c>
      <c r="E70" s="15" t="s">
        <v>1432</v>
      </c>
      <c r="F70" s="15" t="s">
        <v>1419</v>
      </c>
      <c r="G70" s="11"/>
      <c r="H70" s="12"/>
      <c r="I70" s="12"/>
      <c r="J70" s="12"/>
      <c r="K70" s="181" t="s">
        <v>2116</v>
      </c>
      <c r="L70" s="182"/>
      <c r="M70" s="183"/>
      <c r="N70" t="s">
        <v>2125</v>
      </c>
    </row>
    <row r="71" spans="1:14" ht="20.45" customHeight="1">
      <c r="A71" s="8">
        <v>4</v>
      </c>
      <c r="B71" s="14" t="s">
        <v>1554</v>
      </c>
      <c r="C71" s="9" t="s">
        <v>1555</v>
      </c>
      <c r="D71" s="10" t="s">
        <v>1556</v>
      </c>
      <c r="E71" s="15" t="s">
        <v>1432</v>
      </c>
      <c r="F71" s="15" t="s">
        <v>1419</v>
      </c>
      <c r="G71" s="11"/>
      <c r="H71" s="12"/>
      <c r="I71" s="12"/>
      <c r="J71" s="12"/>
      <c r="K71" s="181" t="s">
        <v>2116</v>
      </c>
      <c r="L71" s="182"/>
      <c r="M71" s="183"/>
      <c r="N71" t="s">
        <v>2125</v>
      </c>
    </row>
    <row r="72" spans="1:14" ht="20.45" customHeight="1">
      <c r="A72" s="8">
        <v>5</v>
      </c>
      <c r="B72" s="14" t="s">
        <v>1557</v>
      </c>
      <c r="C72" s="9" t="s">
        <v>1558</v>
      </c>
      <c r="D72" s="10" t="s">
        <v>1559</v>
      </c>
      <c r="E72" s="15" t="s">
        <v>1432</v>
      </c>
      <c r="F72" s="15" t="s">
        <v>1419</v>
      </c>
      <c r="G72" s="11"/>
      <c r="H72" s="12"/>
      <c r="I72" s="12"/>
      <c r="J72" s="12"/>
      <c r="K72" s="181" t="s">
        <v>2116</v>
      </c>
      <c r="L72" s="182"/>
      <c r="M72" s="183"/>
      <c r="N72" t="s">
        <v>2125</v>
      </c>
    </row>
    <row r="73" spans="1:14" ht="20.45" customHeight="1">
      <c r="A73" s="8">
        <v>6</v>
      </c>
      <c r="B73" s="14" t="s">
        <v>1560</v>
      </c>
      <c r="C73" s="9" t="s">
        <v>1561</v>
      </c>
      <c r="D73" s="10" t="s">
        <v>1562</v>
      </c>
      <c r="E73" s="15" t="s">
        <v>1432</v>
      </c>
      <c r="F73" s="15" t="s">
        <v>1419</v>
      </c>
      <c r="G73" s="11"/>
      <c r="H73" s="12"/>
      <c r="I73" s="12"/>
      <c r="J73" s="12"/>
      <c r="K73" s="181" t="s">
        <v>2116</v>
      </c>
      <c r="L73" s="182"/>
      <c r="M73" s="183"/>
      <c r="N73" t="s">
        <v>2125</v>
      </c>
    </row>
    <row r="74" spans="1:14" ht="20.45" customHeight="1">
      <c r="A74" s="8">
        <v>7</v>
      </c>
      <c r="B74" s="14" t="s">
        <v>1563</v>
      </c>
      <c r="C74" s="9" t="s">
        <v>1564</v>
      </c>
      <c r="D74" s="10" t="s">
        <v>1565</v>
      </c>
      <c r="E74" s="15" t="s">
        <v>1432</v>
      </c>
      <c r="F74" s="15" t="s">
        <v>1419</v>
      </c>
      <c r="G74" s="11"/>
      <c r="H74" s="12"/>
      <c r="I74" s="12"/>
      <c r="J74" s="12"/>
      <c r="K74" s="181" t="s">
        <v>2116</v>
      </c>
      <c r="L74" s="182"/>
      <c r="M74" s="183"/>
      <c r="N74" t="s">
        <v>2125</v>
      </c>
    </row>
    <row r="75" spans="1:14" ht="20.45" customHeight="1">
      <c r="A75" s="8">
        <v>8</v>
      </c>
      <c r="B75" s="14" t="s">
        <v>1566</v>
      </c>
      <c r="C75" s="9" t="s">
        <v>1567</v>
      </c>
      <c r="D75" s="10" t="s">
        <v>1568</v>
      </c>
      <c r="E75" s="15" t="s">
        <v>1432</v>
      </c>
      <c r="F75" s="15" t="s">
        <v>1419</v>
      </c>
      <c r="G75" s="11"/>
      <c r="H75" s="12"/>
      <c r="I75" s="12"/>
      <c r="J75" s="12"/>
      <c r="K75" s="181" t="s">
        <v>2116</v>
      </c>
      <c r="L75" s="182"/>
      <c r="M75" s="183"/>
      <c r="N75" t="s">
        <v>2125</v>
      </c>
    </row>
    <row r="76" spans="1:14" ht="20.45" customHeight="1">
      <c r="A76" s="8">
        <v>9</v>
      </c>
      <c r="B76" s="14" t="s">
        <v>1569</v>
      </c>
      <c r="C76" s="9" t="s">
        <v>1570</v>
      </c>
      <c r="D76" s="10" t="s">
        <v>1568</v>
      </c>
      <c r="E76" s="15" t="s">
        <v>1432</v>
      </c>
      <c r="F76" s="15" t="s">
        <v>1419</v>
      </c>
      <c r="G76" s="11"/>
      <c r="H76" s="12"/>
      <c r="I76" s="12"/>
      <c r="J76" s="12"/>
      <c r="K76" s="181" t="s">
        <v>2116</v>
      </c>
      <c r="L76" s="182"/>
      <c r="M76" s="183"/>
      <c r="N76" t="s">
        <v>2125</v>
      </c>
    </row>
    <row r="77" spans="1:14" ht="20.45" customHeight="1">
      <c r="A77" s="8">
        <v>10</v>
      </c>
      <c r="B77" s="14" t="s">
        <v>1571</v>
      </c>
      <c r="C77" s="9" t="s">
        <v>1572</v>
      </c>
      <c r="D77" s="10" t="s">
        <v>1573</v>
      </c>
      <c r="E77" s="15" t="s">
        <v>1432</v>
      </c>
      <c r="F77" s="15" t="s">
        <v>1419</v>
      </c>
      <c r="G77" s="11"/>
      <c r="H77" s="12"/>
      <c r="I77" s="12"/>
      <c r="J77" s="12"/>
      <c r="K77" s="181" t="s">
        <v>2116</v>
      </c>
      <c r="L77" s="182"/>
      <c r="M77" s="183"/>
      <c r="N77" t="s">
        <v>2125</v>
      </c>
    </row>
    <row r="78" spans="1:14" ht="20.45" customHeight="1">
      <c r="A78" s="8">
        <v>11</v>
      </c>
      <c r="B78" s="14" t="s">
        <v>1574</v>
      </c>
      <c r="C78" s="9" t="s">
        <v>1575</v>
      </c>
      <c r="D78" s="10" t="s">
        <v>1576</v>
      </c>
      <c r="E78" s="15" t="s">
        <v>1432</v>
      </c>
      <c r="F78" s="15" t="s">
        <v>1419</v>
      </c>
      <c r="G78" s="11"/>
      <c r="H78" s="12"/>
      <c r="I78" s="12"/>
      <c r="J78" s="12"/>
      <c r="K78" s="181" t="s">
        <v>2116</v>
      </c>
      <c r="L78" s="182"/>
      <c r="M78" s="183"/>
      <c r="N78" t="s">
        <v>2125</v>
      </c>
    </row>
    <row r="79" spans="1:14" ht="20.45" customHeight="1">
      <c r="A79" s="8">
        <v>12</v>
      </c>
      <c r="B79" s="14" t="s">
        <v>1577</v>
      </c>
      <c r="C79" s="9" t="s">
        <v>1578</v>
      </c>
      <c r="D79" s="10" t="s">
        <v>1579</v>
      </c>
      <c r="E79" s="15" t="s">
        <v>1432</v>
      </c>
      <c r="F79" s="15" t="s">
        <v>1419</v>
      </c>
      <c r="G79" s="11"/>
      <c r="H79" s="12"/>
      <c r="I79" s="12"/>
      <c r="J79" s="12"/>
      <c r="K79" s="181" t="s">
        <v>2116</v>
      </c>
      <c r="L79" s="182"/>
      <c r="M79" s="183"/>
      <c r="N79" t="s">
        <v>2125</v>
      </c>
    </row>
    <row r="80" spans="1:14" ht="20.45" customHeight="1">
      <c r="A80" s="8">
        <v>13</v>
      </c>
      <c r="B80" s="14" t="s">
        <v>1580</v>
      </c>
      <c r="C80" s="9" t="s">
        <v>1581</v>
      </c>
      <c r="D80" s="10" t="s">
        <v>1582</v>
      </c>
      <c r="E80" s="15" t="s">
        <v>1432</v>
      </c>
      <c r="F80" s="15" t="s">
        <v>1419</v>
      </c>
      <c r="G80" s="11"/>
      <c r="H80" s="12"/>
      <c r="I80" s="12"/>
      <c r="J80" s="12"/>
      <c r="K80" s="181" t="s">
        <v>2116</v>
      </c>
      <c r="L80" s="182"/>
      <c r="M80" s="183"/>
      <c r="N80" t="s">
        <v>2125</v>
      </c>
    </row>
    <row r="81" spans="1:14" ht="20.45" customHeight="1">
      <c r="A81" s="8">
        <v>14</v>
      </c>
      <c r="B81" s="14" t="s">
        <v>1583</v>
      </c>
      <c r="C81" s="9" t="s">
        <v>1584</v>
      </c>
      <c r="D81" s="10" t="s">
        <v>1585</v>
      </c>
      <c r="E81" s="15" t="s">
        <v>1432</v>
      </c>
      <c r="F81" s="15" t="s">
        <v>1419</v>
      </c>
      <c r="G81" s="11"/>
      <c r="H81" s="12"/>
      <c r="I81" s="12"/>
      <c r="J81" s="12"/>
      <c r="K81" s="181" t="s">
        <v>2116</v>
      </c>
      <c r="L81" s="182"/>
      <c r="M81" s="183"/>
      <c r="N81" t="s">
        <v>2125</v>
      </c>
    </row>
    <row r="82" spans="1:14" ht="20.45" customHeight="1">
      <c r="A82" s="8">
        <v>15</v>
      </c>
      <c r="B82" s="14" t="s">
        <v>1586</v>
      </c>
      <c r="C82" s="9" t="s">
        <v>1587</v>
      </c>
      <c r="D82" s="10" t="s">
        <v>1588</v>
      </c>
      <c r="E82" s="15" t="s">
        <v>1432</v>
      </c>
      <c r="F82" s="15" t="s">
        <v>1419</v>
      </c>
      <c r="G82" s="11"/>
      <c r="H82" s="12"/>
      <c r="I82" s="12"/>
      <c r="J82" s="12"/>
      <c r="K82" s="181" t="s">
        <v>2116</v>
      </c>
      <c r="L82" s="182"/>
      <c r="M82" s="183"/>
      <c r="N82" t="s">
        <v>2125</v>
      </c>
    </row>
    <row r="83" spans="1:14" ht="20.45" customHeight="1">
      <c r="A83" s="8">
        <v>16</v>
      </c>
      <c r="B83" s="14" t="s">
        <v>1589</v>
      </c>
      <c r="C83" s="9" t="s">
        <v>1590</v>
      </c>
      <c r="D83" s="10" t="s">
        <v>1588</v>
      </c>
      <c r="E83" s="15" t="s">
        <v>1432</v>
      </c>
      <c r="F83" s="15" t="s">
        <v>1419</v>
      </c>
      <c r="G83" s="11"/>
      <c r="H83" s="12"/>
      <c r="I83" s="12"/>
      <c r="J83" s="12"/>
      <c r="K83" s="181" t="s">
        <v>2116</v>
      </c>
      <c r="L83" s="182"/>
      <c r="M83" s="183"/>
      <c r="N83" t="s">
        <v>2125</v>
      </c>
    </row>
    <row r="84" spans="1:14" ht="20.45" customHeight="1">
      <c r="A84" s="8">
        <v>17</v>
      </c>
      <c r="B84" s="14" t="s">
        <v>1591</v>
      </c>
      <c r="C84" s="9" t="s">
        <v>1592</v>
      </c>
      <c r="D84" s="10" t="s">
        <v>1588</v>
      </c>
      <c r="E84" s="15" t="s">
        <v>1432</v>
      </c>
      <c r="F84" s="15" t="s">
        <v>1419</v>
      </c>
      <c r="G84" s="11"/>
      <c r="H84" s="12"/>
      <c r="I84" s="12"/>
      <c r="J84" s="12"/>
      <c r="K84" s="181" t="s">
        <v>2116</v>
      </c>
      <c r="L84" s="182"/>
      <c r="M84" s="183"/>
      <c r="N84" t="s">
        <v>2125</v>
      </c>
    </row>
    <row r="85" spans="1:14" ht="20.45" customHeight="1">
      <c r="A85" s="8">
        <v>18</v>
      </c>
      <c r="B85" s="14" t="s">
        <v>1593</v>
      </c>
      <c r="C85" s="9" t="s">
        <v>1594</v>
      </c>
      <c r="D85" s="10" t="s">
        <v>1595</v>
      </c>
      <c r="E85" s="15" t="s">
        <v>1432</v>
      </c>
      <c r="F85" s="15" t="s">
        <v>1419</v>
      </c>
      <c r="G85" s="11"/>
      <c r="H85" s="12"/>
      <c r="I85" s="12"/>
      <c r="J85" s="12"/>
      <c r="K85" s="181" t="s">
        <v>2116</v>
      </c>
      <c r="L85" s="182"/>
      <c r="M85" s="183"/>
      <c r="N85" t="s">
        <v>2125</v>
      </c>
    </row>
    <row r="86" spans="1:14" ht="20.45" customHeight="1">
      <c r="A86" s="8">
        <v>19</v>
      </c>
      <c r="B86" s="14" t="s">
        <v>1596</v>
      </c>
      <c r="C86" s="9" t="s">
        <v>1501</v>
      </c>
      <c r="D86" s="10" t="s">
        <v>1597</v>
      </c>
      <c r="E86" s="15" t="s">
        <v>1432</v>
      </c>
      <c r="F86" s="15" t="s">
        <v>1419</v>
      </c>
      <c r="G86" s="11"/>
      <c r="H86" s="12"/>
      <c r="I86" s="12"/>
      <c r="J86" s="12"/>
      <c r="K86" s="181" t="s">
        <v>53</v>
      </c>
      <c r="L86" s="182"/>
      <c r="M86" s="183"/>
      <c r="N86" t="s">
        <v>2125</v>
      </c>
    </row>
    <row r="87" spans="1:14" ht="20.45" customHeight="1">
      <c r="A87" s="8">
        <v>20</v>
      </c>
      <c r="B87" s="14" t="s">
        <v>1598</v>
      </c>
      <c r="C87" s="9" t="s">
        <v>1599</v>
      </c>
      <c r="D87" s="10" t="s">
        <v>1600</v>
      </c>
      <c r="E87" s="15" t="s">
        <v>1432</v>
      </c>
      <c r="F87" s="15" t="s">
        <v>1419</v>
      </c>
      <c r="G87" s="11"/>
      <c r="H87" s="12"/>
      <c r="I87" s="12"/>
      <c r="J87" s="12"/>
      <c r="K87" s="181" t="s">
        <v>2116</v>
      </c>
      <c r="L87" s="182"/>
      <c r="M87" s="183"/>
      <c r="N87" t="s">
        <v>2125</v>
      </c>
    </row>
    <row r="88" spans="1:14" ht="20.45" customHeight="1">
      <c r="A88" s="8">
        <v>21</v>
      </c>
      <c r="B88" s="14" t="s">
        <v>1601</v>
      </c>
      <c r="C88" s="9" t="s">
        <v>1602</v>
      </c>
      <c r="D88" s="10" t="s">
        <v>1603</v>
      </c>
      <c r="E88" s="15" t="s">
        <v>1432</v>
      </c>
      <c r="F88" s="15" t="s">
        <v>1419</v>
      </c>
      <c r="G88" s="11"/>
      <c r="H88" s="12"/>
      <c r="I88" s="12"/>
      <c r="J88" s="12"/>
      <c r="K88" s="181" t="s">
        <v>2116</v>
      </c>
      <c r="L88" s="182"/>
      <c r="M88" s="183"/>
      <c r="N88" t="s">
        <v>2125</v>
      </c>
    </row>
    <row r="89" spans="1:14" ht="20.45" customHeight="1">
      <c r="A89" s="8">
        <v>22</v>
      </c>
      <c r="B89" s="14" t="s">
        <v>1604</v>
      </c>
      <c r="C89" s="9" t="s">
        <v>1605</v>
      </c>
      <c r="D89" s="10" t="s">
        <v>1606</v>
      </c>
      <c r="E89" s="15" t="s">
        <v>1432</v>
      </c>
      <c r="F89" s="15" t="s">
        <v>1419</v>
      </c>
      <c r="G89" s="11"/>
      <c r="H89" s="12"/>
      <c r="I89" s="12"/>
      <c r="J89" s="12"/>
      <c r="K89" s="181" t="s">
        <v>2116</v>
      </c>
      <c r="L89" s="182"/>
      <c r="M89" s="183"/>
      <c r="N89" t="s">
        <v>2125</v>
      </c>
    </row>
    <row r="91" spans="1:14" s="1" customFormat="1" ht="18" customHeight="1">
      <c r="B91" s="196" t="s">
        <v>8</v>
      </c>
      <c r="C91" s="196"/>
      <c r="D91" s="197" t="s">
        <v>1418</v>
      </c>
      <c r="E91" s="197"/>
      <c r="F91" s="197"/>
      <c r="G91" s="197"/>
      <c r="H91" s="197"/>
      <c r="I91" s="197"/>
      <c r="J91" s="197"/>
      <c r="K91" s="142" t="s">
        <v>2126</v>
      </c>
    </row>
    <row r="92" spans="1:14" s="1" customFormat="1" ht="19.5" customHeight="1">
      <c r="B92" s="196" t="s">
        <v>9</v>
      </c>
      <c r="C92" s="196"/>
      <c r="D92" s="2" t="s">
        <v>557</v>
      </c>
      <c r="E92" s="197" t="s">
        <v>2112</v>
      </c>
      <c r="F92" s="197"/>
      <c r="G92" s="197"/>
      <c r="H92" s="197"/>
      <c r="I92" s="197"/>
      <c r="J92" s="197"/>
      <c r="K92" s="3" t="s">
        <v>10</v>
      </c>
      <c r="L92" s="4" t="s">
        <v>11</v>
      </c>
      <c r="M92" s="4">
        <v>2</v>
      </c>
    </row>
    <row r="93" spans="1:14" s="5" customFormat="1" ht="18.75" customHeight="1">
      <c r="B93" s="6" t="s">
        <v>2127</v>
      </c>
      <c r="C93" s="198" t="s">
        <v>2114</v>
      </c>
      <c r="D93" s="198"/>
      <c r="E93" s="198"/>
      <c r="F93" s="198"/>
      <c r="G93" s="198"/>
      <c r="H93" s="198"/>
      <c r="I93" s="198"/>
      <c r="J93" s="198"/>
      <c r="K93" s="3" t="s">
        <v>12</v>
      </c>
      <c r="L93" s="3" t="s">
        <v>11</v>
      </c>
      <c r="M93" s="3">
        <v>2</v>
      </c>
    </row>
    <row r="94" spans="1:14" s="5" customFormat="1" ht="23.25" customHeight="1">
      <c r="A94" s="199" t="s">
        <v>2128</v>
      </c>
      <c r="B94" s="199"/>
      <c r="C94" s="199"/>
      <c r="D94" s="199"/>
      <c r="E94" s="199"/>
      <c r="F94" s="199"/>
      <c r="G94" s="199"/>
      <c r="H94" s="199"/>
      <c r="I94" s="199"/>
      <c r="J94" s="199"/>
      <c r="K94" s="3" t="s">
        <v>13</v>
      </c>
      <c r="L94" s="3" t="s">
        <v>11</v>
      </c>
      <c r="M94" s="3">
        <v>1</v>
      </c>
    </row>
    <row r="95" spans="1:14" ht="3.75" customHeight="1"/>
    <row r="96" spans="1:14" ht="24" customHeight="1">
      <c r="A96" s="188" t="s">
        <v>0</v>
      </c>
      <c r="B96" s="187" t="s">
        <v>14</v>
      </c>
      <c r="C96" s="200" t="s">
        <v>4</v>
      </c>
      <c r="D96" s="201" t="s">
        <v>5</v>
      </c>
      <c r="E96" s="187" t="s">
        <v>20</v>
      </c>
      <c r="F96" s="187" t="s">
        <v>21</v>
      </c>
      <c r="G96" s="187" t="s">
        <v>15</v>
      </c>
      <c r="H96" s="187" t="s">
        <v>16</v>
      </c>
      <c r="I96" s="189" t="s">
        <v>7</v>
      </c>
      <c r="J96" s="189"/>
      <c r="K96" s="190" t="s">
        <v>17</v>
      </c>
      <c r="L96" s="191"/>
      <c r="M96" s="192"/>
    </row>
    <row r="97" spans="1:14" ht="24" customHeight="1">
      <c r="A97" s="188"/>
      <c r="B97" s="188"/>
      <c r="C97" s="200"/>
      <c r="D97" s="201"/>
      <c r="E97" s="188"/>
      <c r="F97" s="188"/>
      <c r="G97" s="188"/>
      <c r="H97" s="188"/>
      <c r="I97" s="7" t="s">
        <v>18</v>
      </c>
      <c r="J97" s="7" t="s">
        <v>19</v>
      </c>
      <c r="K97" s="193"/>
      <c r="L97" s="194"/>
      <c r="M97" s="195"/>
    </row>
    <row r="98" spans="1:14" ht="20.45" customHeight="1">
      <c r="A98" s="8">
        <v>1</v>
      </c>
      <c r="B98" s="14" t="s">
        <v>1607</v>
      </c>
      <c r="C98" s="9" t="s">
        <v>1608</v>
      </c>
      <c r="D98" s="10" t="s">
        <v>1609</v>
      </c>
      <c r="E98" s="15" t="s">
        <v>1432</v>
      </c>
      <c r="F98" s="15" t="s">
        <v>1419</v>
      </c>
      <c r="G98" s="11"/>
      <c r="H98" s="12"/>
      <c r="I98" s="12"/>
      <c r="J98" s="12"/>
      <c r="K98" s="184" t="s">
        <v>2116</v>
      </c>
      <c r="L98" s="185"/>
      <c r="M98" s="186"/>
      <c r="N98" t="s">
        <v>2129</v>
      </c>
    </row>
    <row r="99" spans="1:14" ht="20.45" customHeight="1">
      <c r="A99" s="8">
        <v>2</v>
      </c>
      <c r="B99" s="14" t="s">
        <v>1610</v>
      </c>
      <c r="C99" s="9" t="s">
        <v>1611</v>
      </c>
      <c r="D99" s="10" t="s">
        <v>1612</v>
      </c>
      <c r="E99" s="15" t="s">
        <v>1432</v>
      </c>
      <c r="F99" s="15" t="s">
        <v>1419</v>
      </c>
      <c r="G99" s="11"/>
      <c r="H99" s="12"/>
      <c r="I99" s="12"/>
      <c r="J99" s="12"/>
      <c r="K99" s="181" t="s">
        <v>2116</v>
      </c>
      <c r="L99" s="182"/>
      <c r="M99" s="183"/>
      <c r="N99" t="s">
        <v>2129</v>
      </c>
    </row>
    <row r="100" spans="1:14" ht="20.45" customHeight="1">
      <c r="A100" s="8">
        <v>3</v>
      </c>
      <c r="B100" s="14" t="s">
        <v>1613</v>
      </c>
      <c r="C100" s="9" t="s">
        <v>1614</v>
      </c>
      <c r="D100" s="10" t="s">
        <v>1615</v>
      </c>
      <c r="E100" s="15" t="s">
        <v>1432</v>
      </c>
      <c r="F100" s="15" t="s">
        <v>1419</v>
      </c>
      <c r="G100" s="11"/>
      <c r="H100" s="12"/>
      <c r="I100" s="12"/>
      <c r="J100" s="12"/>
      <c r="K100" s="181" t="s">
        <v>2116</v>
      </c>
      <c r="L100" s="182"/>
      <c r="M100" s="183"/>
      <c r="N100" t="s">
        <v>2129</v>
      </c>
    </row>
    <row r="101" spans="1:14" ht="20.45" customHeight="1">
      <c r="A101" s="8">
        <v>4</v>
      </c>
      <c r="B101" s="14" t="s">
        <v>1616</v>
      </c>
      <c r="C101" s="9" t="s">
        <v>1617</v>
      </c>
      <c r="D101" s="10" t="s">
        <v>1618</v>
      </c>
      <c r="E101" s="15" t="s">
        <v>1432</v>
      </c>
      <c r="F101" s="15" t="s">
        <v>1419</v>
      </c>
      <c r="G101" s="11"/>
      <c r="H101" s="12"/>
      <c r="I101" s="12"/>
      <c r="J101" s="12"/>
      <c r="K101" s="181" t="s">
        <v>2116</v>
      </c>
      <c r="L101" s="182"/>
      <c r="M101" s="183"/>
      <c r="N101" t="s">
        <v>2129</v>
      </c>
    </row>
    <row r="102" spans="1:14" ht="20.45" customHeight="1">
      <c r="A102" s="8">
        <v>5</v>
      </c>
      <c r="B102" s="14" t="s">
        <v>1619</v>
      </c>
      <c r="C102" s="9" t="s">
        <v>1620</v>
      </c>
      <c r="D102" s="10" t="s">
        <v>1621</v>
      </c>
      <c r="E102" s="15" t="s">
        <v>1432</v>
      </c>
      <c r="F102" s="15" t="s">
        <v>1419</v>
      </c>
      <c r="G102" s="11"/>
      <c r="H102" s="12"/>
      <c r="I102" s="12"/>
      <c r="J102" s="12"/>
      <c r="K102" s="181" t="s">
        <v>2116</v>
      </c>
      <c r="L102" s="182"/>
      <c r="M102" s="183"/>
      <c r="N102" t="s">
        <v>2129</v>
      </c>
    </row>
    <row r="103" spans="1:14" ht="20.45" customHeight="1">
      <c r="A103" s="8">
        <v>6</v>
      </c>
      <c r="B103" s="14" t="s">
        <v>1622</v>
      </c>
      <c r="C103" s="9" t="s">
        <v>1623</v>
      </c>
      <c r="D103" s="10" t="s">
        <v>1624</v>
      </c>
      <c r="E103" s="15" t="s">
        <v>1432</v>
      </c>
      <c r="F103" s="15" t="s">
        <v>1419</v>
      </c>
      <c r="G103" s="11"/>
      <c r="H103" s="12"/>
      <c r="I103" s="12"/>
      <c r="J103" s="12"/>
      <c r="K103" s="181" t="s">
        <v>2116</v>
      </c>
      <c r="L103" s="182"/>
      <c r="M103" s="183"/>
      <c r="N103" t="s">
        <v>2129</v>
      </c>
    </row>
    <row r="104" spans="1:14" ht="20.45" customHeight="1">
      <c r="A104" s="8">
        <v>7</v>
      </c>
      <c r="B104" s="14" t="s">
        <v>1625</v>
      </c>
      <c r="C104" s="9" t="s">
        <v>1626</v>
      </c>
      <c r="D104" s="10" t="s">
        <v>1624</v>
      </c>
      <c r="E104" s="15" t="s">
        <v>1432</v>
      </c>
      <c r="F104" s="15" t="s">
        <v>1419</v>
      </c>
      <c r="G104" s="11"/>
      <c r="H104" s="12"/>
      <c r="I104" s="12"/>
      <c r="J104" s="12"/>
      <c r="K104" s="181" t="s">
        <v>2116</v>
      </c>
      <c r="L104" s="182"/>
      <c r="M104" s="183"/>
      <c r="N104" t="s">
        <v>2129</v>
      </c>
    </row>
    <row r="105" spans="1:14" ht="20.45" customHeight="1">
      <c r="A105" s="8">
        <v>8</v>
      </c>
      <c r="B105" s="14" t="s">
        <v>1627</v>
      </c>
      <c r="C105" s="9" t="s">
        <v>1628</v>
      </c>
      <c r="D105" s="10" t="s">
        <v>1629</v>
      </c>
      <c r="E105" s="15" t="s">
        <v>1432</v>
      </c>
      <c r="F105" s="15" t="s">
        <v>1419</v>
      </c>
      <c r="G105" s="11"/>
      <c r="H105" s="12"/>
      <c r="I105" s="12"/>
      <c r="J105" s="12"/>
      <c r="K105" s="181" t="s">
        <v>2116</v>
      </c>
      <c r="L105" s="182"/>
      <c r="M105" s="183"/>
      <c r="N105" t="s">
        <v>2129</v>
      </c>
    </row>
    <row r="106" spans="1:14" ht="20.45" customHeight="1">
      <c r="A106" s="8">
        <v>9</v>
      </c>
      <c r="B106" s="14" t="s">
        <v>1630</v>
      </c>
      <c r="C106" s="9" t="s">
        <v>1631</v>
      </c>
      <c r="D106" s="10" t="s">
        <v>1435</v>
      </c>
      <c r="E106" s="15" t="s">
        <v>1632</v>
      </c>
      <c r="F106" s="15" t="s">
        <v>1419</v>
      </c>
      <c r="G106" s="11"/>
      <c r="H106" s="12"/>
      <c r="I106" s="12"/>
      <c r="J106" s="12"/>
      <c r="K106" s="181" t="s">
        <v>2116</v>
      </c>
      <c r="L106" s="182"/>
      <c r="M106" s="183"/>
      <c r="N106" t="s">
        <v>2129</v>
      </c>
    </row>
    <row r="107" spans="1:14" ht="20.45" customHeight="1">
      <c r="A107" s="8">
        <v>10</v>
      </c>
      <c r="B107" s="14" t="s">
        <v>1633</v>
      </c>
      <c r="C107" s="9" t="s">
        <v>1634</v>
      </c>
      <c r="D107" s="10" t="s">
        <v>1435</v>
      </c>
      <c r="E107" s="15" t="s">
        <v>1632</v>
      </c>
      <c r="F107" s="15" t="s">
        <v>1419</v>
      </c>
      <c r="G107" s="11"/>
      <c r="H107" s="12"/>
      <c r="I107" s="12"/>
      <c r="J107" s="12"/>
      <c r="K107" s="181" t="s">
        <v>2116</v>
      </c>
      <c r="L107" s="182"/>
      <c r="M107" s="183"/>
      <c r="N107" t="s">
        <v>2129</v>
      </c>
    </row>
    <row r="108" spans="1:14" ht="20.45" customHeight="1">
      <c r="A108" s="8">
        <v>11</v>
      </c>
      <c r="B108" s="14" t="s">
        <v>1635</v>
      </c>
      <c r="C108" s="9" t="s">
        <v>1636</v>
      </c>
      <c r="D108" s="10" t="s">
        <v>1446</v>
      </c>
      <c r="E108" s="15" t="s">
        <v>1632</v>
      </c>
      <c r="F108" s="15" t="s">
        <v>1419</v>
      </c>
      <c r="G108" s="11"/>
      <c r="H108" s="12"/>
      <c r="I108" s="12"/>
      <c r="J108" s="12"/>
      <c r="K108" s="181" t="s">
        <v>2116</v>
      </c>
      <c r="L108" s="182"/>
      <c r="M108" s="183"/>
      <c r="N108" t="s">
        <v>2129</v>
      </c>
    </row>
    <row r="109" spans="1:14" ht="20.45" customHeight="1">
      <c r="A109" s="8">
        <v>12</v>
      </c>
      <c r="B109" s="14" t="s">
        <v>1637</v>
      </c>
      <c r="C109" s="9" t="s">
        <v>1638</v>
      </c>
      <c r="D109" s="10" t="s">
        <v>1639</v>
      </c>
      <c r="E109" s="15" t="s">
        <v>1632</v>
      </c>
      <c r="F109" s="15" t="s">
        <v>1419</v>
      </c>
      <c r="G109" s="11"/>
      <c r="H109" s="12"/>
      <c r="I109" s="12"/>
      <c r="J109" s="12"/>
      <c r="K109" s="181" t="s">
        <v>2116</v>
      </c>
      <c r="L109" s="182"/>
      <c r="M109" s="183"/>
      <c r="N109" t="s">
        <v>2129</v>
      </c>
    </row>
    <row r="110" spans="1:14" ht="20.45" customHeight="1">
      <c r="A110" s="8">
        <v>13</v>
      </c>
      <c r="B110" s="14" t="s">
        <v>1640</v>
      </c>
      <c r="C110" s="9" t="s">
        <v>1641</v>
      </c>
      <c r="D110" s="10" t="s">
        <v>1642</v>
      </c>
      <c r="E110" s="15" t="s">
        <v>1632</v>
      </c>
      <c r="F110" s="15" t="s">
        <v>1419</v>
      </c>
      <c r="G110" s="11"/>
      <c r="H110" s="12"/>
      <c r="I110" s="12"/>
      <c r="J110" s="12"/>
      <c r="K110" s="181" t="s">
        <v>2116</v>
      </c>
      <c r="L110" s="182"/>
      <c r="M110" s="183"/>
      <c r="N110" t="s">
        <v>2129</v>
      </c>
    </row>
    <row r="111" spans="1:14" ht="20.45" customHeight="1">
      <c r="A111" s="8">
        <v>14</v>
      </c>
      <c r="B111" s="14" t="s">
        <v>1643</v>
      </c>
      <c r="C111" s="9" t="s">
        <v>1644</v>
      </c>
      <c r="D111" s="10" t="s">
        <v>1645</v>
      </c>
      <c r="E111" s="15" t="s">
        <v>1632</v>
      </c>
      <c r="F111" s="15" t="s">
        <v>1419</v>
      </c>
      <c r="G111" s="11"/>
      <c r="H111" s="12"/>
      <c r="I111" s="12"/>
      <c r="J111" s="12"/>
      <c r="K111" s="181" t="s">
        <v>2116</v>
      </c>
      <c r="L111" s="182"/>
      <c r="M111" s="183"/>
      <c r="N111" t="s">
        <v>2129</v>
      </c>
    </row>
    <row r="112" spans="1:14" ht="20.45" customHeight="1">
      <c r="A112" s="8">
        <v>15</v>
      </c>
      <c r="B112" s="14" t="s">
        <v>1646</v>
      </c>
      <c r="C112" s="9" t="s">
        <v>1647</v>
      </c>
      <c r="D112" s="10" t="s">
        <v>1648</v>
      </c>
      <c r="E112" s="15" t="s">
        <v>1632</v>
      </c>
      <c r="F112" s="15" t="s">
        <v>1419</v>
      </c>
      <c r="G112" s="11"/>
      <c r="H112" s="12"/>
      <c r="I112" s="12"/>
      <c r="J112" s="12"/>
      <c r="K112" s="181" t="s">
        <v>2116</v>
      </c>
      <c r="L112" s="182"/>
      <c r="M112" s="183"/>
      <c r="N112" t="s">
        <v>2129</v>
      </c>
    </row>
    <row r="113" spans="1:14" ht="20.45" customHeight="1">
      <c r="A113" s="8">
        <v>16</v>
      </c>
      <c r="B113" s="14" t="s">
        <v>1649</v>
      </c>
      <c r="C113" s="9" t="s">
        <v>1650</v>
      </c>
      <c r="D113" s="10" t="s">
        <v>1648</v>
      </c>
      <c r="E113" s="15" t="s">
        <v>1632</v>
      </c>
      <c r="F113" s="15" t="s">
        <v>1419</v>
      </c>
      <c r="G113" s="11"/>
      <c r="H113" s="12"/>
      <c r="I113" s="12"/>
      <c r="J113" s="12"/>
      <c r="K113" s="181" t="s">
        <v>53</v>
      </c>
      <c r="L113" s="182"/>
      <c r="M113" s="183"/>
      <c r="N113" t="s">
        <v>2129</v>
      </c>
    </row>
    <row r="114" spans="1:14" ht="20.45" customHeight="1">
      <c r="A114" s="8">
        <v>17</v>
      </c>
      <c r="B114" s="14" t="s">
        <v>1651</v>
      </c>
      <c r="C114" s="9" t="s">
        <v>1652</v>
      </c>
      <c r="D114" s="10" t="s">
        <v>1653</v>
      </c>
      <c r="E114" s="15" t="s">
        <v>1632</v>
      </c>
      <c r="F114" s="15" t="s">
        <v>1419</v>
      </c>
      <c r="G114" s="11"/>
      <c r="H114" s="12"/>
      <c r="I114" s="12"/>
      <c r="J114" s="12"/>
      <c r="K114" s="181" t="s">
        <v>2116</v>
      </c>
      <c r="L114" s="182"/>
      <c r="M114" s="183"/>
      <c r="N114" t="s">
        <v>2129</v>
      </c>
    </row>
    <row r="115" spans="1:14" ht="20.45" customHeight="1">
      <c r="A115" s="8">
        <v>18</v>
      </c>
      <c r="B115" s="14" t="s">
        <v>1654</v>
      </c>
      <c r="C115" s="9" t="s">
        <v>1655</v>
      </c>
      <c r="D115" s="10" t="s">
        <v>1656</v>
      </c>
      <c r="E115" s="15" t="s">
        <v>1632</v>
      </c>
      <c r="F115" s="15" t="s">
        <v>1419</v>
      </c>
      <c r="G115" s="11"/>
      <c r="H115" s="12"/>
      <c r="I115" s="12"/>
      <c r="J115" s="12"/>
      <c r="K115" s="181" t="s">
        <v>2116</v>
      </c>
      <c r="L115" s="182"/>
      <c r="M115" s="183"/>
      <c r="N115" t="s">
        <v>2129</v>
      </c>
    </row>
    <row r="116" spans="1:14" ht="20.45" customHeight="1">
      <c r="A116" s="8">
        <v>19</v>
      </c>
      <c r="B116" s="14" t="s">
        <v>1657</v>
      </c>
      <c r="C116" s="9" t="s">
        <v>1658</v>
      </c>
      <c r="D116" s="10" t="s">
        <v>1659</v>
      </c>
      <c r="E116" s="15" t="s">
        <v>1632</v>
      </c>
      <c r="F116" s="15" t="s">
        <v>1419</v>
      </c>
      <c r="G116" s="11"/>
      <c r="H116" s="12"/>
      <c r="I116" s="12"/>
      <c r="J116" s="12"/>
      <c r="K116" s="181" t="s">
        <v>2116</v>
      </c>
      <c r="L116" s="182"/>
      <c r="M116" s="183"/>
      <c r="N116" t="s">
        <v>2129</v>
      </c>
    </row>
    <row r="117" spans="1:14" ht="20.45" customHeight="1">
      <c r="A117" s="8">
        <v>20</v>
      </c>
      <c r="B117" s="14" t="s">
        <v>1660</v>
      </c>
      <c r="C117" s="9" t="s">
        <v>1661</v>
      </c>
      <c r="D117" s="10" t="s">
        <v>1477</v>
      </c>
      <c r="E117" s="15" t="s">
        <v>1632</v>
      </c>
      <c r="F117" s="15" t="s">
        <v>1419</v>
      </c>
      <c r="G117" s="11"/>
      <c r="H117" s="12"/>
      <c r="I117" s="12"/>
      <c r="J117" s="12"/>
      <c r="K117" s="181" t="s">
        <v>2116</v>
      </c>
      <c r="L117" s="182"/>
      <c r="M117" s="183"/>
      <c r="N117" t="s">
        <v>2129</v>
      </c>
    </row>
    <row r="118" spans="1:14" ht="20.45" customHeight="1">
      <c r="A118" s="8">
        <v>21</v>
      </c>
      <c r="B118" s="14" t="s">
        <v>1662</v>
      </c>
      <c r="C118" s="9" t="s">
        <v>1663</v>
      </c>
      <c r="D118" s="10" t="s">
        <v>1488</v>
      </c>
      <c r="E118" s="15" t="s">
        <v>1632</v>
      </c>
      <c r="F118" s="15" t="s">
        <v>1419</v>
      </c>
      <c r="G118" s="11"/>
      <c r="H118" s="12"/>
      <c r="I118" s="12"/>
      <c r="J118" s="12"/>
      <c r="K118" s="181" t="s">
        <v>2116</v>
      </c>
      <c r="L118" s="182"/>
      <c r="M118" s="183"/>
      <c r="N118" t="s">
        <v>2129</v>
      </c>
    </row>
    <row r="119" spans="1:14" ht="20.45" customHeight="1">
      <c r="A119" s="8">
        <v>22</v>
      </c>
      <c r="B119" s="14" t="s">
        <v>1664</v>
      </c>
      <c r="C119" s="9" t="s">
        <v>1665</v>
      </c>
      <c r="D119" s="10" t="s">
        <v>1666</v>
      </c>
      <c r="E119" s="15" t="s">
        <v>1632</v>
      </c>
      <c r="F119" s="15" t="s">
        <v>1419</v>
      </c>
      <c r="G119" s="11"/>
      <c r="H119" s="12"/>
      <c r="I119" s="12"/>
      <c r="J119" s="12"/>
      <c r="K119" s="181" t="s">
        <v>2116</v>
      </c>
      <c r="L119" s="182"/>
      <c r="M119" s="183"/>
      <c r="N119" t="s">
        <v>2129</v>
      </c>
    </row>
    <row r="121" spans="1:14" s="1" customFormat="1" ht="18" customHeight="1">
      <c r="B121" s="196" t="s">
        <v>8</v>
      </c>
      <c r="C121" s="196"/>
      <c r="D121" s="197" t="s">
        <v>1418</v>
      </c>
      <c r="E121" s="197"/>
      <c r="F121" s="197"/>
      <c r="G121" s="197"/>
      <c r="H121" s="197"/>
      <c r="I121" s="197"/>
      <c r="J121" s="197"/>
      <c r="K121" s="142" t="s">
        <v>2130</v>
      </c>
    </row>
    <row r="122" spans="1:14" s="1" customFormat="1" ht="19.5" customHeight="1">
      <c r="B122" s="196" t="s">
        <v>9</v>
      </c>
      <c r="C122" s="196"/>
      <c r="D122" s="2" t="s">
        <v>558</v>
      </c>
      <c r="E122" s="197" t="s">
        <v>2112</v>
      </c>
      <c r="F122" s="197"/>
      <c r="G122" s="197"/>
      <c r="H122" s="197"/>
      <c r="I122" s="197"/>
      <c r="J122" s="197"/>
      <c r="K122" s="3" t="s">
        <v>10</v>
      </c>
      <c r="L122" s="4" t="s">
        <v>11</v>
      </c>
      <c r="M122" s="4">
        <v>2</v>
      </c>
    </row>
    <row r="123" spans="1:14" s="5" customFormat="1" ht="18.75" customHeight="1">
      <c r="B123" s="6" t="s">
        <v>2131</v>
      </c>
      <c r="C123" s="198" t="s">
        <v>2114</v>
      </c>
      <c r="D123" s="198"/>
      <c r="E123" s="198"/>
      <c r="F123" s="198"/>
      <c r="G123" s="198"/>
      <c r="H123" s="198"/>
      <c r="I123" s="198"/>
      <c r="J123" s="198"/>
      <c r="K123" s="3" t="s">
        <v>12</v>
      </c>
      <c r="L123" s="3" t="s">
        <v>11</v>
      </c>
      <c r="M123" s="3">
        <v>2</v>
      </c>
    </row>
    <row r="124" spans="1:14" s="5" customFormat="1" ht="23.25" customHeight="1">
      <c r="A124" s="199" t="s">
        <v>2132</v>
      </c>
      <c r="B124" s="199"/>
      <c r="C124" s="199"/>
      <c r="D124" s="199"/>
      <c r="E124" s="199"/>
      <c r="F124" s="199"/>
      <c r="G124" s="199"/>
      <c r="H124" s="199"/>
      <c r="I124" s="199"/>
      <c r="J124" s="199"/>
      <c r="K124" s="3" t="s">
        <v>13</v>
      </c>
      <c r="L124" s="3" t="s">
        <v>11</v>
      </c>
      <c r="M124" s="3">
        <v>1</v>
      </c>
    </row>
    <row r="125" spans="1:14" ht="3.75" customHeight="1"/>
    <row r="126" spans="1:14" ht="24" customHeight="1">
      <c r="A126" s="188" t="s">
        <v>0</v>
      </c>
      <c r="B126" s="187" t="s">
        <v>14</v>
      </c>
      <c r="C126" s="200" t="s">
        <v>4</v>
      </c>
      <c r="D126" s="201" t="s">
        <v>5</v>
      </c>
      <c r="E126" s="187" t="s">
        <v>20</v>
      </c>
      <c r="F126" s="187" t="s">
        <v>21</v>
      </c>
      <c r="G126" s="187" t="s">
        <v>15</v>
      </c>
      <c r="H126" s="187" t="s">
        <v>16</v>
      </c>
      <c r="I126" s="189" t="s">
        <v>7</v>
      </c>
      <c r="J126" s="189"/>
      <c r="K126" s="190" t="s">
        <v>17</v>
      </c>
      <c r="L126" s="191"/>
      <c r="M126" s="192"/>
    </row>
    <row r="127" spans="1:14" ht="24" customHeight="1">
      <c r="A127" s="188"/>
      <c r="B127" s="188"/>
      <c r="C127" s="200"/>
      <c r="D127" s="201"/>
      <c r="E127" s="188"/>
      <c r="F127" s="188"/>
      <c r="G127" s="188"/>
      <c r="H127" s="188"/>
      <c r="I127" s="7" t="s">
        <v>18</v>
      </c>
      <c r="J127" s="7" t="s">
        <v>19</v>
      </c>
      <c r="K127" s="193"/>
      <c r="L127" s="194"/>
      <c r="M127" s="195"/>
    </row>
    <row r="128" spans="1:14" ht="20.45" customHeight="1">
      <c r="A128" s="8">
        <v>1</v>
      </c>
      <c r="B128" s="14" t="s">
        <v>1667</v>
      </c>
      <c r="C128" s="9" t="s">
        <v>1668</v>
      </c>
      <c r="D128" s="10" t="s">
        <v>1669</v>
      </c>
      <c r="E128" s="15" t="s">
        <v>1632</v>
      </c>
      <c r="F128" s="15" t="s">
        <v>1419</v>
      </c>
      <c r="G128" s="11"/>
      <c r="H128" s="12"/>
      <c r="I128" s="12"/>
      <c r="J128" s="12"/>
      <c r="K128" s="184" t="s">
        <v>2116</v>
      </c>
      <c r="L128" s="185"/>
      <c r="M128" s="186"/>
      <c r="N128" t="s">
        <v>2133</v>
      </c>
    </row>
    <row r="129" spans="1:14" ht="20.45" customHeight="1">
      <c r="A129" s="8">
        <v>2</v>
      </c>
      <c r="B129" s="14" t="s">
        <v>1670</v>
      </c>
      <c r="C129" s="9" t="s">
        <v>1671</v>
      </c>
      <c r="D129" s="10" t="s">
        <v>1505</v>
      </c>
      <c r="E129" s="15" t="s">
        <v>1632</v>
      </c>
      <c r="F129" s="15" t="s">
        <v>1419</v>
      </c>
      <c r="G129" s="11"/>
      <c r="H129" s="12"/>
      <c r="I129" s="12"/>
      <c r="J129" s="12"/>
      <c r="K129" s="181" t="s">
        <v>2116</v>
      </c>
      <c r="L129" s="182"/>
      <c r="M129" s="183"/>
      <c r="N129" t="s">
        <v>2133</v>
      </c>
    </row>
    <row r="130" spans="1:14" ht="20.45" customHeight="1">
      <c r="A130" s="8">
        <v>3</v>
      </c>
      <c r="B130" s="14" t="s">
        <v>1672</v>
      </c>
      <c r="C130" s="9" t="s">
        <v>1673</v>
      </c>
      <c r="D130" s="10" t="s">
        <v>1518</v>
      </c>
      <c r="E130" s="15" t="s">
        <v>1632</v>
      </c>
      <c r="F130" s="15" t="s">
        <v>1419</v>
      </c>
      <c r="G130" s="11"/>
      <c r="H130" s="12"/>
      <c r="I130" s="12"/>
      <c r="J130" s="12"/>
      <c r="K130" s="181" t="s">
        <v>2116</v>
      </c>
      <c r="L130" s="182"/>
      <c r="M130" s="183"/>
      <c r="N130" t="s">
        <v>2133</v>
      </c>
    </row>
    <row r="131" spans="1:14" ht="20.45" customHeight="1">
      <c r="A131" s="8">
        <v>4</v>
      </c>
      <c r="B131" s="14" t="s">
        <v>1674</v>
      </c>
      <c r="C131" s="9" t="s">
        <v>1675</v>
      </c>
      <c r="D131" s="10" t="s">
        <v>1676</v>
      </c>
      <c r="E131" s="15" t="s">
        <v>1632</v>
      </c>
      <c r="F131" s="15" t="s">
        <v>1419</v>
      </c>
      <c r="G131" s="11"/>
      <c r="H131" s="12"/>
      <c r="I131" s="12"/>
      <c r="J131" s="12"/>
      <c r="K131" s="181" t="s">
        <v>2116</v>
      </c>
      <c r="L131" s="182"/>
      <c r="M131" s="183"/>
      <c r="N131" t="s">
        <v>2133</v>
      </c>
    </row>
    <row r="132" spans="1:14" ht="20.45" customHeight="1">
      <c r="A132" s="8">
        <v>5</v>
      </c>
      <c r="B132" s="14" t="s">
        <v>1677</v>
      </c>
      <c r="C132" s="9" t="s">
        <v>1678</v>
      </c>
      <c r="D132" s="10" t="s">
        <v>1679</v>
      </c>
      <c r="E132" s="15" t="s">
        <v>1632</v>
      </c>
      <c r="F132" s="15" t="s">
        <v>1419</v>
      </c>
      <c r="G132" s="11"/>
      <c r="H132" s="12"/>
      <c r="I132" s="12"/>
      <c r="J132" s="12"/>
      <c r="K132" s="181" t="s">
        <v>2116</v>
      </c>
      <c r="L132" s="182"/>
      <c r="M132" s="183"/>
      <c r="N132" t="s">
        <v>2133</v>
      </c>
    </row>
    <row r="133" spans="1:14" ht="20.45" customHeight="1">
      <c r="A133" s="8">
        <v>6</v>
      </c>
      <c r="B133" s="14" t="s">
        <v>1680</v>
      </c>
      <c r="C133" s="9" t="s">
        <v>1681</v>
      </c>
      <c r="D133" s="10" t="s">
        <v>1682</v>
      </c>
      <c r="E133" s="15" t="s">
        <v>1632</v>
      </c>
      <c r="F133" s="15" t="s">
        <v>1419</v>
      </c>
      <c r="G133" s="11"/>
      <c r="H133" s="12"/>
      <c r="I133" s="12"/>
      <c r="J133" s="12"/>
      <c r="K133" s="181" t="s">
        <v>2116</v>
      </c>
      <c r="L133" s="182"/>
      <c r="M133" s="183"/>
      <c r="N133" t="s">
        <v>2133</v>
      </c>
    </row>
    <row r="134" spans="1:14" ht="20.45" customHeight="1">
      <c r="A134" s="8">
        <v>7</v>
      </c>
      <c r="B134" s="14" t="s">
        <v>1683</v>
      </c>
      <c r="C134" s="9" t="s">
        <v>1684</v>
      </c>
      <c r="D134" s="10" t="s">
        <v>1682</v>
      </c>
      <c r="E134" s="15" t="s">
        <v>1632</v>
      </c>
      <c r="F134" s="15" t="s">
        <v>1419</v>
      </c>
      <c r="G134" s="11"/>
      <c r="H134" s="12"/>
      <c r="I134" s="12"/>
      <c r="J134" s="12"/>
      <c r="K134" s="181" t="s">
        <v>2116</v>
      </c>
      <c r="L134" s="182"/>
      <c r="M134" s="183"/>
      <c r="N134" t="s">
        <v>2133</v>
      </c>
    </row>
    <row r="135" spans="1:14" ht="20.45" customHeight="1">
      <c r="A135" s="8">
        <v>8</v>
      </c>
      <c r="B135" s="14" t="s">
        <v>1685</v>
      </c>
      <c r="C135" s="9" t="s">
        <v>1686</v>
      </c>
      <c r="D135" s="10" t="s">
        <v>1687</v>
      </c>
      <c r="E135" s="15" t="s">
        <v>1632</v>
      </c>
      <c r="F135" s="15" t="s">
        <v>1419</v>
      </c>
      <c r="G135" s="11"/>
      <c r="H135" s="12"/>
      <c r="I135" s="12"/>
      <c r="J135" s="12"/>
      <c r="K135" s="181" t="s">
        <v>2116</v>
      </c>
      <c r="L135" s="182"/>
      <c r="M135" s="183"/>
      <c r="N135" t="s">
        <v>2133</v>
      </c>
    </row>
    <row r="136" spans="1:14" ht="20.45" customHeight="1">
      <c r="A136" s="8">
        <v>9</v>
      </c>
      <c r="B136" s="14" t="s">
        <v>1688</v>
      </c>
      <c r="C136" s="9" t="s">
        <v>1689</v>
      </c>
      <c r="D136" s="10" t="s">
        <v>1687</v>
      </c>
      <c r="E136" s="15" t="s">
        <v>1632</v>
      </c>
      <c r="F136" s="15" t="s">
        <v>1419</v>
      </c>
      <c r="G136" s="11"/>
      <c r="H136" s="12"/>
      <c r="I136" s="12"/>
      <c r="J136" s="12"/>
      <c r="K136" s="181" t="s">
        <v>2116</v>
      </c>
      <c r="L136" s="182"/>
      <c r="M136" s="183"/>
      <c r="N136" t="s">
        <v>2133</v>
      </c>
    </row>
    <row r="137" spans="1:14" ht="20.45" customHeight="1">
      <c r="A137" s="8">
        <v>10</v>
      </c>
      <c r="B137" s="14" t="s">
        <v>1690</v>
      </c>
      <c r="C137" s="9" t="s">
        <v>1691</v>
      </c>
      <c r="D137" s="10" t="s">
        <v>1687</v>
      </c>
      <c r="E137" s="15" t="s">
        <v>1632</v>
      </c>
      <c r="F137" s="15" t="s">
        <v>1419</v>
      </c>
      <c r="G137" s="11"/>
      <c r="H137" s="12"/>
      <c r="I137" s="12"/>
      <c r="J137" s="12"/>
      <c r="K137" s="181" t="s">
        <v>2116</v>
      </c>
      <c r="L137" s="182"/>
      <c r="M137" s="183"/>
      <c r="N137" t="s">
        <v>2133</v>
      </c>
    </row>
    <row r="138" spans="1:14" ht="20.45" customHeight="1">
      <c r="A138" s="8">
        <v>11</v>
      </c>
      <c r="B138" s="14" t="s">
        <v>1692</v>
      </c>
      <c r="C138" s="9" t="s">
        <v>1693</v>
      </c>
      <c r="D138" s="10" t="s">
        <v>1687</v>
      </c>
      <c r="E138" s="15" t="s">
        <v>1632</v>
      </c>
      <c r="F138" s="15" t="s">
        <v>1419</v>
      </c>
      <c r="G138" s="11"/>
      <c r="H138" s="12"/>
      <c r="I138" s="12"/>
      <c r="J138" s="12"/>
      <c r="K138" s="181" t="s">
        <v>2116</v>
      </c>
      <c r="L138" s="182"/>
      <c r="M138" s="183"/>
      <c r="N138" t="s">
        <v>2133</v>
      </c>
    </row>
    <row r="139" spans="1:14" ht="20.45" customHeight="1">
      <c r="A139" s="8">
        <v>12</v>
      </c>
      <c r="B139" s="14" t="s">
        <v>1694</v>
      </c>
      <c r="C139" s="9" t="s">
        <v>1695</v>
      </c>
      <c r="D139" s="10" t="s">
        <v>1696</v>
      </c>
      <c r="E139" s="15" t="s">
        <v>1632</v>
      </c>
      <c r="F139" s="15" t="s">
        <v>1419</v>
      </c>
      <c r="G139" s="11"/>
      <c r="H139" s="12"/>
      <c r="I139" s="12"/>
      <c r="J139" s="12"/>
      <c r="K139" s="181" t="s">
        <v>2116</v>
      </c>
      <c r="L139" s="182"/>
      <c r="M139" s="183"/>
      <c r="N139" t="s">
        <v>2133</v>
      </c>
    </row>
    <row r="140" spans="1:14" ht="20.45" customHeight="1">
      <c r="A140" s="8">
        <v>13</v>
      </c>
      <c r="B140" s="14" t="s">
        <v>1697</v>
      </c>
      <c r="C140" s="9" t="s">
        <v>1698</v>
      </c>
      <c r="D140" s="10" t="s">
        <v>1699</v>
      </c>
      <c r="E140" s="15" t="s">
        <v>1632</v>
      </c>
      <c r="F140" s="15" t="s">
        <v>1419</v>
      </c>
      <c r="G140" s="11"/>
      <c r="H140" s="12"/>
      <c r="I140" s="12"/>
      <c r="J140" s="12"/>
      <c r="K140" s="181" t="s">
        <v>2116</v>
      </c>
      <c r="L140" s="182"/>
      <c r="M140" s="183"/>
      <c r="N140" t="s">
        <v>2133</v>
      </c>
    </row>
    <row r="141" spans="1:14" ht="20.45" customHeight="1">
      <c r="A141" s="8">
        <v>14</v>
      </c>
      <c r="B141" s="14" t="s">
        <v>1700</v>
      </c>
      <c r="C141" s="9" t="s">
        <v>1701</v>
      </c>
      <c r="D141" s="10" t="s">
        <v>1524</v>
      </c>
      <c r="E141" s="15" t="s">
        <v>1632</v>
      </c>
      <c r="F141" s="15" t="s">
        <v>1419</v>
      </c>
      <c r="G141" s="11"/>
      <c r="H141" s="12"/>
      <c r="I141" s="12"/>
      <c r="J141" s="12"/>
      <c r="K141" s="181" t="s">
        <v>2116</v>
      </c>
      <c r="L141" s="182"/>
      <c r="M141" s="183"/>
      <c r="N141" t="s">
        <v>2133</v>
      </c>
    </row>
    <row r="142" spans="1:14" ht="20.45" customHeight="1">
      <c r="A142" s="8">
        <v>15</v>
      </c>
      <c r="B142" s="14" t="s">
        <v>1702</v>
      </c>
      <c r="C142" s="9" t="s">
        <v>1703</v>
      </c>
      <c r="D142" s="10" t="s">
        <v>1704</v>
      </c>
      <c r="E142" s="15" t="s">
        <v>1632</v>
      </c>
      <c r="F142" s="15" t="s">
        <v>1419</v>
      </c>
      <c r="G142" s="11"/>
      <c r="H142" s="12"/>
      <c r="I142" s="12"/>
      <c r="J142" s="12"/>
      <c r="K142" s="181" t="s">
        <v>2116</v>
      </c>
      <c r="L142" s="182"/>
      <c r="M142" s="183"/>
      <c r="N142" t="s">
        <v>2133</v>
      </c>
    </row>
    <row r="143" spans="1:14" ht="20.45" customHeight="1">
      <c r="A143" s="8">
        <v>16</v>
      </c>
      <c r="B143" s="14" t="s">
        <v>1705</v>
      </c>
      <c r="C143" s="9" t="s">
        <v>1706</v>
      </c>
      <c r="D143" s="10" t="s">
        <v>1707</v>
      </c>
      <c r="E143" s="15" t="s">
        <v>1632</v>
      </c>
      <c r="F143" s="15" t="s">
        <v>1419</v>
      </c>
      <c r="G143" s="11"/>
      <c r="H143" s="12"/>
      <c r="I143" s="12"/>
      <c r="J143" s="12"/>
      <c r="K143" s="181" t="s">
        <v>2116</v>
      </c>
      <c r="L143" s="182"/>
      <c r="M143" s="183"/>
      <c r="N143" t="s">
        <v>2133</v>
      </c>
    </row>
    <row r="144" spans="1:14" ht="20.45" customHeight="1">
      <c r="A144" s="8">
        <v>17</v>
      </c>
      <c r="B144" s="14" t="s">
        <v>1708</v>
      </c>
      <c r="C144" s="9" t="s">
        <v>1709</v>
      </c>
      <c r="D144" s="10" t="s">
        <v>1710</v>
      </c>
      <c r="E144" s="15" t="s">
        <v>1632</v>
      </c>
      <c r="F144" s="15" t="s">
        <v>1419</v>
      </c>
      <c r="G144" s="11"/>
      <c r="H144" s="12"/>
      <c r="I144" s="12"/>
      <c r="J144" s="12"/>
      <c r="K144" s="181" t="s">
        <v>2116</v>
      </c>
      <c r="L144" s="182"/>
      <c r="M144" s="183"/>
      <c r="N144" t="s">
        <v>2133</v>
      </c>
    </row>
    <row r="145" spans="1:14" ht="20.45" customHeight="1">
      <c r="A145" s="8">
        <v>18</v>
      </c>
      <c r="B145" s="14" t="s">
        <v>1711</v>
      </c>
      <c r="C145" s="9" t="s">
        <v>1712</v>
      </c>
      <c r="D145" s="10" t="s">
        <v>1710</v>
      </c>
      <c r="E145" s="15" t="s">
        <v>1632</v>
      </c>
      <c r="F145" s="15" t="s">
        <v>1419</v>
      </c>
      <c r="G145" s="11"/>
      <c r="H145" s="12"/>
      <c r="I145" s="12"/>
      <c r="J145" s="12"/>
      <c r="K145" s="181" t="s">
        <v>2116</v>
      </c>
      <c r="L145" s="182"/>
      <c r="M145" s="183"/>
      <c r="N145" t="s">
        <v>2133</v>
      </c>
    </row>
    <row r="146" spans="1:14" ht="20.45" customHeight="1">
      <c r="A146" s="8">
        <v>19</v>
      </c>
      <c r="B146" s="14" t="s">
        <v>1713</v>
      </c>
      <c r="C146" s="9" t="s">
        <v>1714</v>
      </c>
      <c r="D146" s="10" t="s">
        <v>1710</v>
      </c>
      <c r="E146" s="15" t="s">
        <v>1632</v>
      </c>
      <c r="F146" s="15" t="s">
        <v>1419</v>
      </c>
      <c r="G146" s="11"/>
      <c r="H146" s="12"/>
      <c r="I146" s="12"/>
      <c r="J146" s="12"/>
      <c r="K146" s="181" t="s">
        <v>2116</v>
      </c>
      <c r="L146" s="182"/>
      <c r="M146" s="183"/>
      <c r="N146" t="s">
        <v>2133</v>
      </c>
    </row>
    <row r="147" spans="1:14" ht="20.45" customHeight="1">
      <c r="A147" s="8">
        <v>20</v>
      </c>
      <c r="B147" s="14" t="s">
        <v>1715</v>
      </c>
      <c r="C147" s="9" t="s">
        <v>1716</v>
      </c>
      <c r="D147" s="10" t="s">
        <v>1530</v>
      </c>
      <c r="E147" s="15" t="s">
        <v>1632</v>
      </c>
      <c r="F147" s="15" t="s">
        <v>1419</v>
      </c>
      <c r="G147" s="11"/>
      <c r="H147" s="12"/>
      <c r="I147" s="12"/>
      <c r="J147" s="12"/>
      <c r="K147" s="181" t="s">
        <v>2116</v>
      </c>
      <c r="L147" s="182"/>
      <c r="M147" s="183"/>
      <c r="N147" t="s">
        <v>2133</v>
      </c>
    </row>
    <row r="148" spans="1:14" ht="20.45" customHeight="1">
      <c r="A148" s="8">
        <v>21</v>
      </c>
      <c r="B148" s="14" t="s">
        <v>1717</v>
      </c>
      <c r="C148" s="9" t="s">
        <v>1718</v>
      </c>
      <c r="D148" s="10" t="s">
        <v>1530</v>
      </c>
      <c r="E148" s="15" t="s">
        <v>1632</v>
      </c>
      <c r="F148" s="15" t="s">
        <v>1419</v>
      </c>
      <c r="G148" s="11"/>
      <c r="H148" s="12"/>
      <c r="I148" s="12"/>
      <c r="J148" s="12"/>
      <c r="K148" s="181" t="s">
        <v>2116</v>
      </c>
      <c r="L148" s="182"/>
      <c r="M148" s="183"/>
      <c r="N148" t="s">
        <v>2133</v>
      </c>
    </row>
    <row r="149" spans="1:14" ht="20.45" customHeight="1">
      <c r="A149" s="8">
        <v>22</v>
      </c>
      <c r="B149" s="14" t="s">
        <v>1719</v>
      </c>
      <c r="C149" s="9" t="s">
        <v>1720</v>
      </c>
      <c r="D149" s="10" t="s">
        <v>1721</v>
      </c>
      <c r="E149" s="15" t="s">
        <v>1632</v>
      </c>
      <c r="F149" s="15" t="s">
        <v>1419</v>
      </c>
      <c r="G149" s="11"/>
      <c r="H149" s="12"/>
      <c r="I149" s="12"/>
      <c r="J149" s="12"/>
      <c r="K149" s="181" t="s">
        <v>2116</v>
      </c>
      <c r="L149" s="182"/>
      <c r="M149" s="183"/>
      <c r="N149" t="s">
        <v>2133</v>
      </c>
    </row>
    <row r="151" spans="1:14" s="1" customFormat="1" ht="18" customHeight="1">
      <c r="B151" s="196" t="s">
        <v>8</v>
      </c>
      <c r="C151" s="196"/>
      <c r="D151" s="197" t="s">
        <v>1418</v>
      </c>
      <c r="E151" s="197"/>
      <c r="F151" s="197"/>
      <c r="G151" s="197"/>
      <c r="H151" s="197"/>
      <c r="I151" s="197"/>
      <c r="J151" s="197"/>
      <c r="K151" s="142" t="s">
        <v>2134</v>
      </c>
    </row>
    <row r="152" spans="1:14" s="1" customFormat="1" ht="19.5" customHeight="1">
      <c r="B152" s="196" t="s">
        <v>9</v>
      </c>
      <c r="C152" s="196"/>
      <c r="D152" s="2" t="s">
        <v>559</v>
      </c>
      <c r="E152" s="197" t="s">
        <v>2112</v>
      </c>
      <c r="F152" s="197"/>
      <c r="G152" s="197"/>
      <c r="H152" s="197"/>
      <c r="I152" s="197"/>
      <c r="J152" s="197"/>
      <c r="K152" s="3" t="s">
        <v>10</v>
      </c>
      <c r="L152" s="4" t="s">
        <v>11</v>
      </c>
      <c r="M152" s="4">
        <v>2</v>
      </c>
    </row>
    <row r="153" spans="1:14" s="5" customFormat="1" ht="18.75" customHeight="1">
      <c r="B153" s="6" t="s">
        <v>2135</v>
      </c>
      <c r="C153" s="198" t="s">
        <v>2114</v>
      </c>
      <c r="D153" s="198"/>
      <c r="E153" s="198"/>
      <c r="F153" s="198"/>
      <c r="G153" s="198"/>
      <c r="H153" s="198"/>
      <c r="I153" s="198"/>
      <c r="J153" s="198"/>
      <c r="K153" s="3" t="s">
        <v>12</v>
      </c>
      <c r="L153" s="3" t="s">
        <v>11</v>
      </c>
      <c r="M153" s="3">
        <v>2</v>
      </c>
    </row>
    <row r="154" spans="1:14" s="5" customFormat="1" ht="23.25" customHeight="1">
      <c r="A154" s="199" t="s">
        <v>2136</v>
      </c>
      <c r="B154" s="199"/>
      <c r="C154" s="199"/>
      <c r="D154" s="199"/>
      <c r="E154" s="199"/>
      <c r="F154" s="199"/>
      <c r="G154" s="199"/>
      <c r="H154" s="199"/>
      <c r="I154" s="199"/>
      <c r="J154" s="199"/>
      <c r="K154" s="3" t="s">
        <v>13</v>
      </c>
      <c r="L154" s="3" t="s">
        <v>11</v>
      </c>
      <c r="M154" s="3">
        <v>1</v>
      </c>
    </row>
    <row r="155" spans="1:14" ht="3.75" customHeight="1"/>
    <row r="156" spans="1:14" ht="24" customHeight="1">
      <c r="A156" s="188" t="s">
        <v>0</v>
      </c>
      <c r="B156" s="187" t="s">
        <v>14</v>
      </c>
      <c r="C156" s="200" t="s">
        <v>4</v>
      </c>
      <c r="D156" s="201" t="s">
        <v>5</v>
      </c>
      <c r="E156" s="187" t="s">
        <v>20</v>
      </c>
      <c r="F156" s="187" t="s">
        <v>21</v>
      </c>
      <c r="G156" s="187" t="s">
        <v>15</v>
      </c>
      <c r="H156" s="187" t="s">
        <v>16</v>
      </c>
      <c r="I156" s="189" t="s">
        <v>7</v>
      </c>
      <c r="J156" s="189"/>
      <c r="K156" s="190" t="s">
        <v>17</v>
      </c>
      <c r="L156" s="191"/>
      <c r="M156" s="192"/>
    </row>
    <row r="157" spans="1:14" ht="24" customHeight="1">
      <c r="A157" s="188"/>
      <c r="B157" s="188"/>
      <c r="C157" s="200"/>
      <c r="D157" s="201"/>
      <c r="E157" s="188"/>
      <c r="F157" s="188"/>
      <c r="G157" s="188"/>
      <c r="H157" s="188"/>
      <c r="I157" s="7" t="s">
        <v>18</v>
      </c>
      <c r="J157" s="7" t="s">
        <v>19</v>
      </c>
      <c r="K157" s="193"/>
      <c r="L157" s="194"/>
      <c r="M157" s="195"/>
    </row>
    <row r="158" spans="1:14" ht="20.45" customHeight="1">
      <c r="A158" s="8">
        <v>1</v>
      </c>
      <c r="B158" s="14" t="s">
        <v>1722</v>
      </c>
      <c r="C158" s="9" t="s">
        <v>1723</v>
      </c>
      <c r="D158" s="10" t="s">
        <v>1724</v>
      </c>
      <c r="E158" s="15" t="s">
        <v>1632</v>
      </c>
      <c r="F158" s="15" t="s">
        <v>1419</v>
      </c>
      <c r="G158" s="11"/>
      <c r="H158" s="12"/>
      <c r="I158" s="12"/>
      <c r="J158" s="12"/>
      <c r="K158" s="184" t="s">
        <v>2116</v>
      </c>
      <c r="L158" s="185"/>
      <c r="M158" s="186"/>
      <c r="N158" t="s">
        <v>2137</v>
      </c>
    </row>
    <row r="159" spans="1:14" ht="20.45" customHeight="1">
      <c r="A159" s="8">
        <v>2</v>
      </c>
      <c r="B159" s="14" t="s">
        <v>1725</v>
      </c>
      <c r="C159" s="9" t="s">
        <v>1726</v>
      </c>
      <c r="D159" s="10" t="s">
        <v>1727</v>
      </c>
      <c r="E159" s="15" t="s">
        <v>1632</v>
      </c>
      <c r="F159" s="15" t="s">
        <v>1419</v>
      </c>
      <c r="G159" s="11"/>
      <c r="H159" s="12"/>
      <c r="I159" s="12"/>
      <c r="J159" s="12"/>
      <c r="K159" s="181" t="s">
        <v>2116</v>
      </c>
      <c r="L159" s="182"/>
      <c r="M159" s="183"/>
      <c r="N159" t="s">
        <v>2137</v>
      </c>
    </row>
    <row r="160" spans="1:14" ht="20.45" customHeight="1">
      <c r="A160" s="8">
        <v>3</v>
      </c>
      <c r="B160" s="14" t="s">
        <v>1728</v>
      </c>
      <c r="C160" s="9" t="s">
        <v>1729</v>
      </c>
      <c r="D160" s="10" t="s">
        <v>1549</v>
      </c>
      <c r="E160" s="15" t="s">
        <v>1632</v>
      </c>
      <c r="F160" s="15" t="s">
        <v>1419</v>
      </c>
      <c r="G160" s="11"/>
      <c r="H160" s="12"/>
      <c r="I160" s="12"/>
      <c r="J160" s="12"/>
      <c r="K160" s="181" t="s">
        <v>2116</v>
      </c>
      <c r="L160" s="182"/>
      <c r="M160" s="183"/>
      <c r="N160" t="s">
        <v>2137</v>
      </c>
    </row>
    <row r="161" spans="1:14" ht="20.45" customHeight="1">
      <c r="A161" s="8">
        <v>4</v>
      </c>
      <c r="B161" s="14" t="s">
        <v>1730</v>
      </c>
      <c r="C161" s="9" t="s">
        <v>1731</v>
      </c>
      <c r="D161" s="10" t="s">
        <v>1559</v>
      </c>
      <c r="E161" s="15" t="s">
        <v>1632</v>
      </c>
      <c r="F161" s="15" t="s">
        <v>1419</v>
      </c>
      <c r="G161" s="11"/>
      <c r="H161" s="12"/>
      <c r="I161" s="12"/>
      <c r="J161" s="12"/>
      <c r="K161" s="181" t="s">
        <v>2116</v>
      </c>
      <c r="L161" s="182"/>
      <c r="M161" s="183"/>
      <c r="N161" t="s">
        <v>2137</v>
      </c>
    </row>
    <row r="162" spans="1:14" ht="20.45" customHeight="1">
      <c r="A162" s="8">
        <v>5</v>
      </c>
      <c r="B162" s="14" t="s">
        <v>1732</v>
      </c>
      <c r="C162" s="9" t="s">
        <v>1733</v>
      </c>
      <c r="D162" s="10" t="s">
        <v>1559</v>
      </c>
      <c r="E162" s="15" t="s">
        <v>1632</v>
      </c>
      <c r="F162" s="15" t="s">
        <v>1419</v>
      </c>
      <c r="G162" s="11"/>
      <c r="H162" s="12"/>
      <c r="I162" s="12"/>
      <c r="J162" s="12"/>
      <c r="K162" s="181" t="s">
        <v>2116</v>
      </c>
      <c r="L162" s="182"/>
      <c r="M162" s="183"/>
      <c r="N162" t="s">
        <v>2137</v>
      </c>
    </row>
    <row r="163" spans="1:14" ht="20.45" customHeight="1">
      <c r="A163" s="8">
        <v>6</v>
      </c>
      <c r="B163" s="14" t="s">
        <v>1734</v>
      </c>
      <c r="C163" s="9" t="s">
        <v>1735</v>
      </c>
      <c r="D163" s="10" t="s">
        <v>1562</v>
      </c>
      <c r="E163" s="15" t="s">
        <v>1632</v>
      </c>
      <c r="F163" s="15" t="s">
        <v>1419</v>
      </c>
      <c r="G163" s="11"/>
      <c r="H163" s="12"/>
      <c r="I163" s="12"/>
      <c r="J163" s="12"/>
      <c r="K163" s="181" t="s">
        <v>2116</v>
      </c>
      <c r="L163" s="182"/>
      <c r="M163" s="183"/>
      <c r="N163" t="s">
        <v>2137</v>
      </c>
    </row>
    <row r="164" spans="1:14" ht="20.45" customHeight="1">
      <c r="A164" s="8">
        <v>7</v>
      </c>
      <c r="B164" s="14" t="s">
        <v>1736</v>
      </c>
      <c r="C164" s="9" t="s">
        <v>1737</v>
      </c>
      <c r="D164" s="10" t="s">
        <v>1738</v>
      </c>
      <c r="E164" s="15" t="s">
        <v>1632</v>
      </c>
      <c r="F164" s="15" t="s">
        <v>1419</v>
      </c>
      <c r="G164" s="11"/>
      <c r="H164" s="12"/>
      <c r="I164" s="12"/>
      <c r="J164" s="12"/>
      <c r="K164" s="181" t="s">
        <v>2116</v>
      </c>
      <c r="L164" s="182"/>
      <c r="M164" s="183"/>
      <c r="N164" t="s">
        <v>2137</v>
      </c>
    </row>
    <row r="165" spans="1:14" ht="20.45" customHeight="1">
      <c r="A165" s="8">
        <v>8</v>
      </c>
      <c r="B165" s="14" t="s">
        <v>1739</v>
      </c>
      <c r="C165" s="9" t="s">
        <v>1740</v>
      </c>
      <c r="D165" s="10" t="s">
        <v>1738</v>
      </c>
      <c r="E165" s="15" t="s">
        <v>1632</v>
      </c>
      <c r="F165" s="15" t="s">
        <v>1419</v>
      </c>
      <c r="G165" s="11"/>
      <c r="H165" s="12"/>
      <c r="I165" s="12"/>
      <c r="J165" s="12"/>
      <c r="K165" s="181" t="s">
        <v>2116</v>
      </c>
      <c r="L165" s="182"/>
      <c r="M165" s="183"/>
      <c r="N165" t="s">
        <v>2137</v>
      </c>
    </row>
    <row r="166" spans="1:14" ht="20.45" customHeight="1">
      <c r="A166" s="8">
        <v>9</v>
      </c>
      <c r="B166" s="14" t="s">
        <v>1741</v>
      </c>
      <c r="C166" s="9" t="s">
        <v>1742</v>
      </c>
      <c r="D166" s="10" t="s">
        <v>1743</v>
      </c>
      <c r="E166" s="15" t="s">
        <v>1632</v>
      </c>
      <c r="F166" s="15" t="s">
        <v>1419</v>
      </c>
      <c r="G166" s="11"/>
      <c r="H166" s="12"/>
      <c r="I166" s="12"/>
      <c r="J166" s="12"/>
      <c r="K166" s="181" t="s">
        <v>2116</v>
      </c>
      <c r="L166" s="182"/>
      <c r="M166" s="183"/>
      <c r="N166" t="s">
        <v>2137</v>
      </c>
    </row>
    <row r="167" spans="1:14" ht="20.45" customHeight="1">
      <c r="A167" s="8">
        <v>10</v>
      </c>
      <c r="B167" s="14" t="s">
        <v>1744</v>
      </c>
      <c r="C167" s="9" t="s">
        <v>1745</v>
      </c>
      <c r="D167" s="10" t="s">
        <v>1746</v>
      </c>
      <c r="E167" s="15" t="s">
        <v>1632</v>
      </c>
      <c r="F167" s="15" t="s">
        <v>1419</v>
      </c>
      <c r="G167" s="11"/>
      <c r="H167" s="12"/>
      <c r="I167" s="12"/>
      <c r="J167" s="12"/>
      <c r="K167" s="181" t="s">
        <v>2116</v>
      </c>
      <c r="L167" s="182"/>
      <c r="M167" s="183"/>
      <c r="N167" t="s">
        <v>2137</v>
      </c>
    </row>
    <row r="168" spans="1:14" ht="20.45" customHeight="1">
      <c r="A168" s="8">
        <v>11</v>
      </c>
      <c r="B168" s="14" t="s">
        <v>1747</v>
      </c>
      <c r="C168" s="9" t="s">
        <v>1748</v>
      </c>
      <c r="D168" s="10" t="s">
        <v>1568</v>
      </c>
      <c r="E168" s="15" t="s">
        <v>1632</v>
      </c>
      <c r="F168" s="15" t="s">
        <v>1419</v>
      </c>
      <c r="G168" s="11"/>
      <c r="H168" s="12"/>
      <c r="I168" s="12"/>
      <c r="J168" s="12"/>
      <c r="K168" s="181" t="s">
        <v>2116</v>
      </c>
      <c r="L168" s="182"/>
      <c r="M168" s="183"/>
      <c r="N168" t="s">
        <v>2137</v>
      </c>
    </row>
    <row r="169" spans="1:14" ht="20.45" customHeight="1">
      <c r="A169" s="8">
        <v>12</v>
      </c>
      <c r="B169" s="14" t="s">
        <v>1749</v>
      </c>
      <c r="C169" s="9" t="s">
        <v>1750</v>
      </c>
      <c r="D169" s="10" t="s">
        <v>1751</v>
      </c>
      <c r="E169" s="15" t="s">
        <v>1632</v>
      </c>
      <c r="F169" s="15" t="s">
        <v>1419</v>
      </c>
      <c r="G169" s="11"/>
      <c r="H169" s="12"/>
      <c r="I169" s="12"/>
      <c r="J169" s="12"/>
      <c r="K169" s="181" t="s">
        <v>2116</v>
      </c>
      <c r="L169" s="182"/>
      <c r="M169" s="183"/>
      <c r="N169" t="s">
        <v>2137</v>
      </c>
    </row>
    <row r="170" spans="1:14" ht="20.45" customHeight="1">
      <c r="A170" s="8">
        <v>13</v>
      </c>
      <c r="B170" s="14" t="s">
        <v>1752</v>
      </c>
      <c r="C170" s="9" t="s">
        <v>1439</v>
      </c>
      <c r="D170" s="10" t="s">
        <v>1576</v>
      </c>
      <c r="E170" s="15" t="s">
        <v>1632</v>
      </c>
      <c r="F170" s="15" t="s">
        <v>1419</v>
      </c>
      <c r="G170" s="11"/>
      <c r="H170" s="12"/>
      <c r="I170" s="12"/>
      <c r="J170" s="12"/>
      <c r="K170" s="181" t="s">
        <v>2116</v>
      </c>
      <c r="L170" s="182"/>
      <c r="M170" s="183"/>
      <c r="N170" t="s">
        <v>2137</v>
      </c>
    </row>
    <row r="171" spans="1:14" ht="20.45" customHeight="1">
      <c r="A171" s="8">
        <v>14</v>
      </c>
      <c r="B171" s="14" t="s">
        <v>1753</v>
      </c>
      <c r="C171" s="9" t="s">
        <v>1561</v>
      </c>
      <c r="D171" s="10" t="s">
        <v>1579</v>
      </c>
      <c r="E171" s="15" t="s">
        <v>1632</v>
      </c>
      <c r="F171" s="15" t="s">
        <v>1419</v>
      </c>
      <c r="G171" s="11"/>
      <c r="H171" s="12"/>
      <c r="I171" s="12"/>
      <c r="J171" s="12"/>
      <c r="K171" s="181" t="s">
        <v>2116</v>
      </c>
      <c r="L171" s="182"/>
      <c r="M171" s="183"/>
      <c r="N171" t="s">
        <v>2137</v>
      </c>
    </row>
    <row r="172" spans="1:14" ht="20.45" customHeight="1">
      <c r="A172" s="8">
        <v>15</v>
      </c>
      <c r="B172" s="14" t="s">
        <v>1754</v>
      </c>
      <c r="C172" s="9" t="s">
        <v>1755</v>
      </c>
      <c r="D172" s="10" t="s">
        <v>1582</v>
      </c>
      <c r="E172" s="15" t="s">
        <v>1632</v>
      </c>
      <c r="F172" s="15" t="s">
        <v>1419</v>
      </c>
      <c r="G172" s="11"/>
      <c r="H172" s="12"/>
      <c r="I172" s="12"/>
      <c r="J172" s="12"/>
      <c r="K172" s="181" t="s">
        <v>2116</v>
      </c>
      <c r="L172" s="182"/>
      <c r="M172" s="183"/>
      <c r="N172" t="s">
        <v>2137</v>
      </c>
    </row>
    <row r="173" spans="1:14" ht="20.45" customHeight="1">
      <c r="A173" s="8">
        <v>16</v>
      </c>
      <c r="B173" s="14" t="s">
        <v>1756</v>
      </c>
      <c r="C173" s="9" t="s">
        <v>1757</v>
      </c>
      <c r="D173" s="10" t="s">
        <v>1585</v>
      </c>
      <c r="E173" s="15" t="s">
        <v>1632</v>
      </c>
      <c r="F173" s="15" t="s">
        <v>1419</v>
      </c>
      <c r="G173" s="11"/>
      <c r="H173" s="12"/>
      <c r="I173" s="12"/>
      <c r="J173" s="12"/>
      <c r="K173" s="181" t="s">
        <v>2116</v>
      </c>
      <c r="L173" s="182"/>
      <c r="M173" s="183"/>
      <c r="N173" t="s">
        <v>2137</v>
      </c>
    </row>
    <row r="174" spans="1:14" ht="20.45" customHeight="1">
      <c r="A174" s="8">
        <v>17</v>
      </c>
      <c r="B174" s="14" t="s">
        <v>1758</v>
      </c>
      <c r="C174" s="9" t="s">
        <v>1759</v>
      </c>
      <c r="D174" s="10" t="s">
        <v>1760</v>
      </c>
      <c r="E174" s="15" t="s">
        <v>1632</v>
      </c>
      <c r="F174" s="15" t="s">
        <v>1419</v>
      </c>
      <c r="G174" s="11"/>
      <c r="H174" s="12"/>
      <c r="I174" s="12"/>
      <c r="J174" s="12"/>
      <c r="K174" s="181" t="s">
        <v>2116</v>
      </c>
      <c r="L174" s="182"/>
      <c r="M174" s="183"/>
      <c r="N174" t="s">
        <v>2137</v>
      </c>
    </row>
    <row r="175" spans="1:14" ht="20.45" customHeight="1">
      <c r="A175" s="8">
        <v>18</v>
      </c>
      <c r="B175" s="14" t="s">
        <v>1761</v>
      </c>
      <c r="C175" s="9" t="s">
        <v>1762</v>
      </c>
      <c r="D175" s="10" t="s">
        <v>1760</v>
      </c>
      <c r="E175" s="15" t="s">
        <v>1632</v>
      </c>
      <c r="F175" s="15" t="s">
        <v>1419</v>
      </c>
      <c r="G175" s="11"/>
      <c r="H175" s="12"/>
      <c r="I175" s="12"/>
      <c r="J175" s="12"/>
      <c r="K175" s="181" t="s">
        <v>2116</v>
      </c>
      <c r="L175" s="182"/>
      <c r="M175" s="183"/>
      <c r="N175" t="s">
        <v>2137</v>
      </c>
    </row>
    <row r="176" spans="1:14" ht="20.45" customHeight="1">
      <c r="A176" s="8">
        <v>19</v>
      </c>
      <c r="B176" s="14" t="s">
        <v>1763</v>
      </c>
      <c r="C176" s="9" t="s">
        <v>1764</v>
      </c>
      <c r="D176" s="10" t="s">
        <v>1765</v>
      </c>
      <c r="E176" s="15" t="s">
        <v>1632</v>
      </c>
      <c r="F176" s="15" t="s">
        <v>1419</v>
      </c>
      <c r="G176" s="11"/>
      <c r="H176" s="12"/>
      <c r="I176" s="12"/>
      <c r="J176" s="12"/>
      <c r="K176" s="181" t="s">
        <v>2116</v>
      </c>
      <c r="L176" s="182"/>
      <c r="M176" s="183"/>
      <c r="N176" t="s">
        <v>2137</v>
      </c>
    </row>
    <row r="177" spans="1:14" ht="20.45" customHeight="1">
      <c r="A177" s="8">
        <v>20</v>
      </c>
      <c r="B177" s="14" t="s">
        <v>1766</v>
      </c>
      <c r="C177" s="9" t="s">
        <v>1767</v>
      </c>
      <c r="D177" s="10" t="s">
        <v>1765</v>
      </c>
      <c r="E177" s="15" t="s">
        <v>1632</v>
      </c>
      <c r="F177" s="15" t="s">
        <v>1419</v>
      </c>
      <c r="G177" s="11"/>
      <c r="H177" s="12"/>
      <c r="I177" s="12"/>
      <c r="J177" s="12"/>
      <c r="K177" s="181" t="s">
        <v>2116</v>
      </c>
      <c r="L177" s="182"/>
      <c r="M177" s="183"/>
      <c r="N177" t="s">
        <v>2137</v>
      </c>
    </row>
    <row r="178" spans="1:14" ht="20.45" customHeight="1">
      <c r="A178" s="8">
        <v>21</v>
      </c>
      <c r="B178" s="14" t="s">
        <v>1768</v>
      </c>
      <c r="C178" s="9" t="s">
        <v>1769</v>
      </c>
      <c r="D178" s="10" t="s">
        <v>1765</v>
      </c>
      <c r="E178" s="15" t="s">
        <v>1632</v>
      </c>
      <c r="F178" s="15" t="s">
        <v>1419</v>
      </c>
      <c r="G178" s="11"/>
      <c r="H178" s="12"/>
      <c r="I178" s="12"/>
      <c r="J178" s="12"/>
      <c r="K178" s="181" t="s">
        <v>2116</v>
      </c>
      <c r="L178" s="182"/>
      <c r="M178" s="183"/>
      <c r="N178" t="s">
        <v>2137</v>
      </c>
    </row>
    <row r="179" spans="1:14" ht="20.45" customHeight="1">
      <c r="A179" s="8">
        <v>22</v>
      </c>
      <c r="B179" s="14" t="s">
        <v>1770</v>
      </c>
      <c r="C179" s="9" t="s">
        <v>1735</v>
      </c>
      <c r="D179" s="10" t="s">
        <v>1603</v>
      </c>
      <c r="E179" s="15" t="s">
        <v>1632</v>
      </c>
      <c r="F179" s="15" t="s">
        <v>1419</v>
      </c>
      <c r="G179" s="11"/>
      <c r="H179" s="12"/>
      <c r="I179" s="12"/>
      <c r="J179" s="12"/>
      <c r="K179" s="181" t="s">
        <v>2116</v>
      </c>
      <c r="L179" s="182"/>
      <c r="M179" s="183"/>
      <c r="N179" t="s">
        <v>2137</v>
      </c>
    </row>
    <row r="181" spans="1:14" s="1" customFormat="1" ht="18" customHeight="1">
      <c r="B181" s="196" t="s">
        <v>8</v>
      </c>
      <c r="C181" s="196"/>
      <c r="D181" s="197" t="s">
        <v>1418</v>
      </c>
      <c r="E181" s="197"/>
      <c r="F181" s="197"/>
      <c r="G181" s="197"/>
      <c r="H181" s="197"/>
      <c r="I181" s="197"/>
      <c r="J181" s="197"/>
      <c r="K181" s="142" t="s">
        <v>2138</v>
      </c>
    </row>
    <row r="182" spans="1:14" s="1" customFormat="1" ht="19.5" customHeight="1">
      <c r="B182" s="196" t="s">
        <v>9</v>
      </c>
      <c r="C182" s="196"/>
      <c r="D182" s="2" t="s">
        <v>560</v>
      </c>
      <c r="E182" s="197" t="s">
        <v>2112</v>
      </c>
      <c r="F182" s="197"/>
      <c r="G182" s="197"/>
      <c r="H182" s="197"/>
      <c r="I182" s="197"/>
      <c r="J182" s="197"/>
      <c r="K182" s="3" t="s">
        <v>10</v>
      </c>
      <c r="L182" s="4" t="s">
        <v>11</v>
      </c>
      <c r="M182" s="4">
        <v>2</v>
      </c>
    </row>
    <row r="183" spans="1:14" s="5" customFormat="1" ht="18.75" customHeight="1">
      <c r="B183" s="6" t="s">
        <v>2139</v>
      </c>
      <c r="C183" s="198" t="s">
        <v>2114</v>
      </c>
      <c r="D183" s="198"/>
      <c r="E183" s="198"/>
      <c r="F183" s="198"/>
      <c r="G183" s="198"/>
      <c r="H183" s="198"/>
      <c r="I183" s="198"/>
      <c r="J183" s="198"/>
      <c r="K183" s="3" t="s">
        <v>12</v>
      </c>
      <c r="L183" s="3" t="s">
        <v>11</v>
      </c>
      <c r="M183" s="3">
        <v>2</v>
      </c>
    </row>
    <row r="184" spans="1:14" s="5" customFormat="1" ht="23.25" customHeight="1">
      <c r="A184" s="199" t="s">
        <v>2140</v>
      </c>
      <c r="B184" s="199"/>
      <c r="C184" s="199"/>
      <c r="D184" s="199"/>
      <c r="E184" s="199"/>
      <c r="F184" s="199"/>
      <c r="G184" s="199"/>
      <c r="H184" s="199"/>
      <c r="I184" s="199"/>
      <c r="J184" s="199"/>
      <c r="K184" s="3" t="s">
        <v>13</v>
      </c>
      <c r="L184" s="3" t="s">
        <v>11</v>
      </c>
      <c r="M184" s="3">
        <v>1</v>
      </c>
    </row>
    <row r="185" spans="1:14" ht="3.75" customHeight="1"/>
    <row r="186" spans="1:14" ht="24" customHeight="1">
      <c r="A186" s="188" t="s">
        <v>0</v>
      </c>
      <c r="B186" s="187" t="s">
        <v>14</v>
      </c>
      <c r="C186" s="200" t="s">
        <v>4</v>
      </c>
      <c r="D186" s="201" t="s">
        <v>5</v>
      </c>
      <c r="E186" s="187" t="s">
        <v>20</v>
      </c>
      <c r="F186" s="187" t="s">
        <v>21</v>
      </c>
      <c r="G186" s="187" t="s">
        <v>15</v>
      </c>
      <c r="H186" s="187" t="s">
        <v>16</v>
      </c>
      <c r="I186" s="189" t="s">
        <v>7</v>
      </c>
      <c r="J186" s="189"/>
      <c r="K186" s="190" t="s">
        <v>17</v>
      </c>
      <c r="L186" s="191"/>
      <c r="M186" s="192"/>
    </row>
    <row r="187" spans="1:14" ht="24" customHeight="1">
      <c r="A187" s="188"/>
      <c r="B187" s="188"/>
      <c r="C187" s="200"/>
      <c r="D187" s="201"/>
      <c r="E187" s="188"/>
      <c r="F187" s="188"/>
      <c r="G187" s="188"/>
      <c r="H187" s="188"/>
      <c r="I187" s="7" t="s">
        <v>18</v>
      </c>
      <c r="J187" s="7" t="s">
        <v>19</v>
      </c>
      <c r="K187" s="193"/>
      <c r="L187" s="194"/>
      <c r="M187" s="195"/>
    </row>
    <row r="188" spans="1:14" ht="20.45" customHeight="1">
      <c r="A188" s="8">
        <v>1</v>
      </c>
      <c r="B188" s="14" t="s">
        <v>1771</v>
      </c>
      <c r="C188" s="9" t="s">
        <v>1772</v>
      </c>
      <c r="D188" s="10" t="s">
        <v>1773</v>
      </c>
      <c r="E188" s="15" t="s">
        <v>1632</v>
      </c>
      <c r="F188" s="15" t="s">
        <v>1419</v>
      </c>
      <c r="G188" s="11"/>
      <c r="H188" s="12"/>
      <c r="I188" s="12"/>
      <c r="J188" s="12"/>
      <c r="K188" s="184" t="s">
        <v>2116</v>
      </c>
      <c r="L188" s="185"/>
      <c r="M188" s="186"/>
      <c r="N188" t="s">
        <v>2141</v>
      </c>
    </row>
    <row r="189" spans="1:14" ht="20.45" customHeight="1">
      <c r="A189" s="8">
        <v>2</v>
      </c>
      <c r="B189" s="14" t="s">
        <v>1774</v>
      </c>
      <c r="C189" s="9" t="s">
        <v>1775</v>
      </c>
      <c r="D189" s="10" t="s">
        <v>1776</v>
      </c>
      <c r="E189" s="15" t="s">
        <v>1632</v>
      </c>
      <c r="F189" s="15" t="s">
        <v>1419</v>
      </c>
      <c r="G189" s="11"/>
      <c r="H189" s="12"/>
      <c r="I189" s="12"/>
      <c r="J189" s="12"/>
      <c r="K189" s="181" t="s">
        <v>2116</v>
      </c>
      <c r="L189" s="182"/>
      <c r="M189" s="183"/>
      <c r="N189" t="s">
        <v>2141</v>
      </c>
    </row>
    <row r="190" spans="1:14" ht="20.45" customHeight="1">
      <c r="A190" s="8">
        <v>3</v>
      </c>
      <c r="B190" s="14" t="s">
        <v>1777</v>
      </c>
      <c r="C190" s="9" t="s">
        <v>1778</v>
      </c>
      <c r="D190" s="10" t="s">
        <v>1776</v>
      </c>
      <c r="E190" s="15" t="s">
        <v>1632</v>
      </c>
      <c r="F190" s="15" t="s">
        <v>1419</v>
      </c>
      <c r="G190" s="11"/>
      <c r="H190" s="12"/>
      <c r="I190" s="12"/>
      <c r="J190" s="12"/>
      <c r="K190" s="181" t="s">
        <v>2116</v>
      </c>
      <c r="L190" s="182"/>
      <c r="M190" s="183"/>
      <c r="N190" t="s">
        <v>2141</v>
      </c>
    </row>
    <row r="191" spans="1:14" ht="20.45" customHeight="1">
      <c r="A191" s="8">
        <v>4</v>
      </c>
      <c r="B191" s="14" t="s">
        <v>1779</v>
      </c>
      <c r="C191" s="9" t="s">
        <v>1780</v>
      </c>
      <c r="D191" s="10" t="s">
        <v>1609</v>
      </c>
      <c r="E191" s="15" t="s">
        <v>1632</v>
      </c>
      <c r="F191" s="15" t="s">
        <v>1419</v>
      </c>
      <c r="G191" s="11"/>
      <c r="H191" s="12"/>
      <c r="I191" s="12"/>
      <c r="J191" s="12"/>
      <c r="K191" s="181" t="s">
        <v>2116</v>
      </c>
      <c r="L191" s="182"/>
      <c r="M191" s="183"/>
      <c r="N191" t="s">
        <v>2141</v>
      </c>
    </row>
    <row r="192" spans="1:14" ht="20.45" customHeight="1">
      <c r="A192" s="8">
        <v>5</v>
      </c>
      <c r="B192" s="14" t="s">
        <v>1781</v>
      </c>
      <c r="C192" s="9" t="s">
        <v>1782</v>
      </c>
      <c r="D192" s="10" t="s">
        <v>1783</v>
      </c>
      <c r="E192" s="15" t="s">
        <v>1632</v>
      </c>
      <c r="F192" s="15" t="s">
        <v>1419</v>
      </c>
      <c r="G192" s="11"/>
      <c r="H192" s="12"/>
      <c r="I192" s="12"/>
      <c r="J192" s="12"/>
      <c r="K192" s="181" t="s">
        <v>2116</v>
      </c>
      <c r="L192" s="182"/>
      <c r="M192" s="183"/>
      <c r="N192" t="s">
        <v>2141</v>
      </c>
    </row>
    <row r="193" spans="1:14" ht="20.45" customHeight="1">
      <c r="A193" s="8">
        <v>6</v>
      </c>
      <c r="B193" s="14" t="s">
        <v>1784</v>
      </c>
      <c r="C193" s="9" t="s">
        <v>1785</v>
      </c>
      <c r="D193" s="10" t="s">
        <v>1786</v>
      </c>
      <c r="E193" s="15" t="s">
        <v>1632</v>
      </c>
      <c r="F193" s="15" t="s">
        <v>1419</v>
      </c>
      <c r="G193" s="11"/>
      <c r="H193" s="12"/>
      <c r="I193" s="12"/>
      <c r="J193" s="12"/>
      <c r="K193" s="181" t="s">
        <v>2116</v>
      </c>
      <c r="L193" s="182"/>
      <c r="M193" s="183"/>
      <c r="N193" t="s">
        <v>2141</v>
      </c>
    </row>
    <row r="194" spans="1:14" ht="20.45" customHeight="1">
      <c r="A194" s="8">
        <v>7</v>
      </c>
      <c r="B194" s="14" t="s">
        <v>1787</v>
      </c>
      <c r="C194" s="9" t="s">
        <v>1788</v>
      </c>
      <c r="D194" s="10" t="s">
        <v>1789</v>
      </c>
      <c r="E194" s="15" t="s">
        <v>1632</v>
      </c>
      <c r="F194" s="15" t="s">
        <v>1419</v>
      </c>
      <c r="G194" s="11"/>
      <c r="H194" s="12"/>
      <c r="I194" s="12"/>
      <c r="J194" s="12"/>
      <c r="K194" s="181" t="s">
        <v>2116</v>
      </c>
      <c r="L194" s="182"/>
      <c r="M194" s="183"/>
      <c r="N194" t="s">
        <v>2141</v>
      </c>
    </row>
    <row r="195" spans="1:14" ht="20.45" customHeight="1">
      <c r="A195" s="8">
        <v>8</v>
      </c>
      <c r="B195" s="14" t="s">
        <v>1790</v>
      </c>
      <c r="C195" s="9" t="s">
        <v>1791</v>
      </c>
      <c r="D195" s="10" t="s">
        <v>1792</v>
      </c>
      <c r="E195" s="15" t="s">
        <v>1632</v>
      </c>
      <c r="F195" s="15" t="s">
        <v>1419</v>
      </c>
      <c r="G195" s="11"/>
      <c r="H195" s="12"/>
      <c r="I195" s="12"/>
      <c r="J195" s="12"/>
      <c r="K195" s="181" t="s">
        <v>2116</v>
      </c>
      <c r="L195" s="182"/>
      <c r="M195" s="183"/>
      <c r="N195" t="s">
        <v>2141</v>
      </c>
    </row>
    <row r="196" spans="1:14" ht="20.45" customHeight="1">
      <c r="A196" s="8">
        <v>9</v>
      </c>
      <c r="B196" s="14" t="s">
        <v>1793</v>
      </c>
      <c r="C196" s="9" t="s">
        <v>1794</v>
      </c>
      <c r="D196" s="10" t="s">
        <v>1795</v>
      </c>
      <c r="E196" s="15" t="s">
        <v>1632</v>
      </c>
      <c r="F196" s="15" t="s">
        <v>1419</v>
      </c>
      <c r="G196" s="11"/>
      <c r="H196" s="12"/>
      <c r="I196" s="12"/>
      <c r="J196" s="12"/>
      <c r="K196" s="181" t="s">
        <v>2116</v>
      </c>
      <c r="L196" s="182"/>
      <c r="M196" s="183"/>
      <c r="N196" t="s">
        <v>2141</v>
      </c>
    </row>
    <row r="197" spans="1:14" ht="20.45" customHeight="1">
      <c r="A197" s="8">
        <v>10</v>
      </c>
      <c r="B197" s="14" t="s">
        <v>1796</v>
      </c>
      <c r="C197" s="9" t="s">
        <v>1797</v>
      </c>
      <c r="D197" s="10" t="s">
        <v>1798</v>
      </c>
      <c r="E197" s="15" t="s">
        <v>1632</v>
      </c>
      <c r="F197" s="15" t="s">
        <v>1419</v>
      </c>
      <c r="G197" s="11"/>
      <c r="H197" s="12"/>
      <c r="I197" s="12"/>
      <c r="J197" s="12"/>
      <c r="K197" s="181" t="s">
        <v>2116</v>
      </c>
      <c r="L197" s="182"/>
      <c r="M197" s="183"/>
      <c r="N197" t="s">
        <v>2141</v>
      </c>
    </row>
    <row r="198" spans="1:14" ht="20.45" customHeight="1">
      <c r="A198" s="8">
        <v>11</v>
      </c>
      <c r="B198" s="14" t="s">
        <v>1799</v>
      </c>
      <c r="C198" s="9" t="s">
        <v>1800</v>
      </c>
      <c r="D198" s="10" t="s">
        <v>1801</v>
      </c>
      <c r="E198" s="15" t="s">
        <v>1632</v>
      </c>
      <c r="F198" s="15" t="s">
        <v>1419</v>
      </c>
      <c r="G198" s="11"/>
      <c r="H198" s="12"/>
      <c r="I198" s="12"/>
      <c r="J198" s="12"/>
      <c r="K198" s="181" t="s">
        <v>2116</v>
      </c>
      <c r="L198" s="182"/>
      <c r="M198" s="183"/>
      <c r="N198" t="s">
        <v>2141</v>
      </c>
    </row>
    <row r="199" spans="1:14" ht="20.45" customHeight="1">
      <c r="A199" s="8">
        <v>12</v>
      </c>
      <c r="B199" s="14" t="s">
        <v>1802</v>
      </c>
      <c r="C199" s="9" t="s">
        <v>1803</v>
      </c>
      <c r="D199" s="10" t="s">
        <v>1804</v>
      </c>
      <c r="E199" s="15" t="s">
        <v>1632</v>
      </c>
      <c r="F199" s="15" t="s">
        <v>1419</v>
      </c>
      <c r="G199" s="11"/>
      <c r="H199" s="12"/>
      <c r="I199" s="12"/>
      <c r="J199" s="12"/>
      <c r="K199" s="181" t="s">
        <v>2116</v>
      </c>
      <c r="L199" s="182"/>
      <c r="M199" s="183"/>
      <c r="N199" t="s">
        <v>2141</v>
      </c>
    </row>
    <row r="200" spans="1:14" ht="20.45" customHeight="1">
      <c r="A200" s="8">
        <v>13</v>
      </c>
      <c r="B200" s="14" t="s">
        <v>1805</v>
      </c>
      <c r="C200" s="9" t="s">
        <v>1689</v>
      </c>
      <c r="D200" s="10" t="s">
        <v>1804</v>
      </c>
      <c r="E200" s="15" t="s">
        <v>1632</v>
      </c>
      <c r="F200" s="15" t="s">
        <v>1419</v>
      </c>
      <c r="G200" s="11"/>
      <c r="H200" s="12"/>
      <c r="I200" s="12"/>
      <c r="J200" s="12"/>
      <c r="K200" s="181" t="s">
        <v>2116</v>
      </c>
      <c r="L200" s="182"/>
      <c r="M200" s="183"/>
      <c r="N200" t="s">
        <v>2141</v>
      </c>
    </row>
    <row r="201" spans="1:14" ht="20.45" customHeight="1">
      <c r="A201" s="8">
        <v>14</v>
      </c>
      <c r="B201" s="14" t="s">
        <v>1806</v>
      </c>
      <c r="C201" s="9" t="s">
        <v>1807</v>
      </c>
      <c r="D201" s="10" t="s">
        <v>1804</v>
      </c>
      <c r="E201" s="15" t="s">
        <v>1632</v>
      </c>
      <c r="F201" s="15" t="s">
        <v>1419</v>
      </c>
      <c r="G201" s="11"/>
      <c r="H201" s="12"/>
      <c r="I201" s="12"/>
      <c r="J201" s="12"/>
      <c r="K201" s="181" t="s">
        <v>2116</v>
      </c>
      <c r="L201" s="182"/>
      <c r="M201" s="183"/>
      <c r="N201" t="s">
        <v>2141</v>
      </c>
    </row>
    <row r="202" spans="1:14" ht="20.45" customHeight="1">
      <c r="A202" s="8">
        <v>15</v>
      </c>
      <c r="B202" s="14" t="s">
        <v>1808</v>
      </c>
      <c r="C202" s="9" t="s">
        <v>1809</v>
      </c>
      <c r="D202" s="10" t="s">
        <v>1810</v>
      </c>
      <c r="E202" s="15" t="s">
        <v>1632</v>
      </c>
      <c r="F202" s="15" t="s">
        <v>1419</v>
      </c>
      <c r="G202" s="11"/>
      <c r="H202" s="12"/>
      <c r="I202" s="12"/>
      <c r="J202" s="12"/>
      <c r="K202" s="181" t="s">
        <v>2116</v>
      </c>
      <c r="L202" s="182"/>
      <c r="M202" s="183"/>
      <c r="N202" t="s">
        <v>2141</v>
      </c>
    </row>
    <row r="203" spans="1:14" ht="20.45" customHeight="1">
      <c r="A203" s="8">
        <v>16</v>
      </c>
      <c r="B203" s="14" t="s">
        <v>1811</v>
      </c>
      <c r="C203" s="9" t="s">
        <v>1812</v>
      </c>
      <c r="D203" s="10" t="s">
        <v>1810</v>
      </c>
      <c r="E203" s="15" t="s">
        <v>1632</v>
      </c>
      <c r="F203" s="15" t="s">
        <v>1419</v>
      </c>
      <c r="G203" s="11"/>
      <c r="H203" s="12"/>
      <c r="I203" s="12"/>
      <c r="J203" s="12"/>
      <c r="K203" s="181" t="s">
        <v>2116</v>
      </c>
      <c r="L203" s="182"/>
      <c r="M203" s="183"/>
      <c r="N203" t="s">
        <v>2141</v>
      </c>
    </row>
    <row r="204" spans="1:14" ht="20.45" customHeight="1">
      <c r="A204" s="8">
        <v>17</v>
      </c>
      <c r="B204" s="14" t="s">
        <v>1813</v>
      </c>
      <c r="C204" s="9" t="s">
        <v>1814</v>
      </c>
      <c r="D204" s="10" t="s">
        <v>1810</v>
      </c>
      <c r="E204" s="15" t="s">
        <v>1632</v>
      </c>
      <c r="F204" s="15" t="s">
        <v>1419</v>
      </c>
      <c r="G204" s="11"/>
      <c r="H204" s="12"/>
      <c r="I204" s="12"/>
      <c r="J204" s="12"/>
      <c r="K204" s="181" t="s">
        <v>2116</v>
      </c>
      <c r="L204" s="182"/>
      <c r="M204" s="183"/>
      <c r="N204" t="s">
        <v>2141</v>
      </c>
    </row>
    <row r="205" spans="1:14" ht="20.45" customHeight="1">
      <c r="A205" s="8">
        <v>18</v>
      </c>
      <c r="B205" s="14" t="s">
        <v>1815</v>
      </c>
      <c r="C205" s="9" t="s">
        <v>1816</v>
      </c>
      <c r="D205" s="10" t="s">
        <v>1817</v>
      </c>
      <c r="E205" s="15" t="s">
        <v>1818</v>
      </c>
      <c r="F205" s="15" t="s">
        <v>1420</v>
      </c>
      <c r="G205" s="11"/>
      <c r="H205" s="12"/>
      <c r="I205" s="12"/>
      <c r="J205" s="12"/>
      <c r="K205" s="181" t="s">
        <v>2116</v>
      </c>
      <c r="L205" s="182"/>
      <c r="M205" s="183"/>
      <c r="N205" t="s">
        <v>2141</v>
      </c>
    </row>
    <row r="206" spans="1:14" ht="20.45" customHeight="1">
      <c r="A206" s="8">
        <v>19</v>
      </c>
      <c r="B206" s="14" t="s">
        <v>1819</v>
      </c>
      <c r="C206" s="9" t="s">
        <v>1820</v>
      </c>
      <c r="D206" s="10" t="s">
        <v>1817</v>
      </c>
      <c r="E206" s="15" t="s">
        <v>1818</v>
      </c>
      <c r="F206" s="15" t="s">
        <v>1420</v>
      </c>
      <c r="G206" s="11"/>
      <c r="H206" s="12"/>
      <c r="I206" s="12"/>
      <c r="J206" s="12"/>
      <c r="K206" s="181" t="s">
        <v>2116</v>
      </c>
      <c r="L206" s="182"/>
      <c r="M206" s="183"/>
      <c r="N206" t="s">
        <v>2141</v>
      </c>
    </row>
    <row r="207" spans="1:14" ht="20.45" customHeight="1">
      <c r="A207" s="8">
        <v>20</v>
      </c>
      <c r="B207" s="14" t="s">
        <v>1821</v>
      </c>
      <c r="C207" s="9" t="s">
        <v>1822</v>
      </c>
      <c r="D207" s="10" t="s">
        <v>1823</v>
      </c>
      <c r="E207" s="15" t="s">
        <v>1818</v>
      </c>
      <c r="F207" s="15" t="s">
        <v>1408</v>
      </c>
      <c r="G207" s="11"/>
      <c r="H207" s="12"/>
      <c r="I207" s="12"/>
      <c r="J207" s="12"/>
      <c r="K207" s="181" t="s">
        <v>2116</v>
      </c>
      <c r="L207" s="182"/>
      <c r="M207" s="183"/>
      <c r="N207" t="s">
        <v>2141</v>
      </c>
    </row>
    <row r="208" spans="1:14" ht="20.45" customHeight="1">
      <c r="A208" s="8">
        <v>21</v>
      </c>
      <c r="B208" s="14" t="s">
        <v>1824</v>
      </c>
      <c r="C208" s="9" t="s">
        <v>1825</v>
      </c>
      <c r="D208" s="10" t="s">
        <v>1440</v>
      </c>
      <c r="E208" s="15" t="s">
        <v>1818</v>
      </c>
      <c r="F208" s="15" t="s">
        <v>1420</v>
      </c>
      <c r="G208" s="11"/>
      <c r="H208" s="12"/>
      <c r="I208" s="12"/>
      <c r="J208" s="12"/>
      <c r="K208" s="181" t="s">
        <v>2116</v>
      </c>
      <c r="L208" s="182"/>
      <c r="M208" s="183"/>
      <c r="N208" t="s">
        <v>2141</v>
      </c>
    </row>
    <row r="209" spans="1:14" ht="20.45" customHeight="1">
      <c r="A209" s="8">
        <v>22</v>
      </c>
      <c r="B209" s="14" t="s">
        <v>1826</v>
      </c>
      <c r="C209" s="9" t="s">
        <v>1827</v>
      </c>
      <c r="D209" s="10" t="s">
        <v>1828</v>
      </c>
      <c r="E209" s="15" t="s">
        <v>1818</v>
      </c>
      <c r="F209" s="15" t="s">
        <v>1420</v>
      </c>
      <c r="G209" s="11"/>
      <c r="H209" s="12"/>
      <c r="I209" s="12"/>
      <c r="J209" s="12"/>
      <c r="K209" s="181" t="s">
        <v>2116</v>
      </c>
      <c r="L209" s="182"/>
      <c r="M209" s="183"/>
      <c r="N209" t="s">
        <v>2141</v>
      </c>
    </row>
    <row r="211" spans="1:14" s="1" customFormat="1" ht="18" customHeight="1">
      <c r="B211" s="196" t="s">
        <v>8</v>
      </c>
      <c r="C211" s="196"/>
      <c r="D211" s="197" t="s">
        <v>1418</v>
      </c>
      <c r="E211" s="197"/>
      <c r="F211" s="197"/>
      <c r="G211" s="197"/>
      <c r="H211" s="197"/>
      <c r="I211" s="197"/>
      <c r="J211" s="197"/>
      <c r="K211" s="142" t="s">
        <v>2142</v>
      </c>
    </row>
    <row r="212" spans="1:14" s="1" customFormat="1" ht="19.5" customHeight="1">
      <c r="B212" s="196" t="s">
        <v>9</v>
      </c>
      <c r="C212" s="196"/>
      <c r="D212" s="2" t="s">
        <v>561</v>
      </c>
      <c r="E212" s="197" t="s">
        <v>2112</v>
      </c>
      <c r="F212" s="197"/>
      <c r="G212" s="197"/>
      <c r="H212" s="197"/>
      <c r="I212" s="197"/>
      <c r="J212" s="197"/>
      <c r="K212" s="3" t="s">
        <v>10</v>
      </c>
      <c r="L212" s="4" t="s">
        <v>11</v>
      </c>
      <c r="M212" s="4">
        <v>2</v>
      </c>
    </row>
    <row r="213" spans="1:14" s="5" customFormat="1" ht="18.75" customHeight="1">
      <c r="B213" s="6" t="s">
        <v>2143</v>
      </c>
      <c r="C213" s="198" t="s">
        <v>2114</v>
      </c>
      <c r="D213" s="198"/>
      <c r="E213" s="198"/>
      <c r="F213" s="198"/>
      <c r="G213" s="198"/>
      <c r="H213" s="198"/>
      <c r="I213" s="198"/>
      <c r="J213" s="198"/>
      <c r="K213" s="3" t="s">
        <v>12</v>
      </c>
      <c r="L213" s="3" t="s">
        <v>11</v>
      </c>
      <c r="M213" s="3">
        <v>2</v>
      </c>
    </row>
    <row r="214" spans="1:14" s="5" customFormat="1" ht="23.25" customHeight="1">
      <c r="A214" s="199" t="s">
        <v>2144</v>
      </c>
      <c r="B214" s="199"/>
      <c r="C214" s="199"/>
      <c r="D214" s="199"/>
      <c r="E214" s="199"/>
      <c r="F214" s="199"/>
      <c r="G214" s="199"/>
      <c r="H214" s="199"/>
      <c r="I214" s="199"/>
      <c r="J214" s="199"/>
      <c r="K214" s="3" t="s">
        <v>13</v>
      </c>
      <c r="L214" s="3" t="s">
        <v>11</v>
      </c>
      <c r="M214" s="3">
        <v>1</v>
      </c>
    </row>
    <row r="215" spans="1:14" ht="3.75" customHeight="1"/>
    <row r="216" spans="1:14" ht="24" customHeight="1">
      <c r="A216" s="188" t="s">
        <v>0</v>
      </c>
      <c r="B216" s="187" t="s">
        <v>14</v>
      </c>
      <c r="C216" s="200" t="s">
        <v>4</v>
      </c>
      <c r="D216" s="201" t="s">
        <v>5</v>
      </c>
      <c r="E216" s="187" t="s">
        <v>20</v>
      </c>
      <c r="F216" s="187" t="s">
        <v>21</v>
      </c>
      <c r="G216" s="187" t="s">
        <v>15</v>
      </c>
      <c r="H216" s="187" t="s">
        <v>16</v>
      </c>
      <c r="I216" s="189" t="s">
        <v>7</v>
      </c>
      <c r="J216" s="189"/>
      <c r="K216" s="190" t="s">
        <v>17</v>
      </c>
      <c r="L216" s="191"/>
      <c r="M216" s="192"/>
    </row>
    <row r="217" spans="1:14" ht="24" customHeight="1">
      <c r="A217" s="188"/>
      <c r="B217" s="188"/>
      <c r="C217" s="200"/>
      <c r="D217" s="201"/>
      <c r="E217" s="188"/>
      <c r="F217" s="188"/>
      <c r="G217" s="188"/>
      <c r="H217" s="188"/>
      <c r="I217" s="7" t="s">
        <v>18</v>
      </c>
      <c r="J217" s="7" t="s">
        <v>19</v>
      </c>
      <c r="K217" s="193"/>
      <c r="L217" s="194"/>
      <c r="M217" s="195"/>
    </row>
    <row r="218" spans="1:14" ht="20.45" customHeight="1">
      <c r="A218" s="8">
        <v>1</v>
      </c>
      <c r="B218" s="14" t="s">
        <v>1829</v>
      </c>
      <c r="C218" s="9" t="s">
        <v>1830</v>
      </c>
      <c r="D218" s="10" t="s">
        <v>1831</v>
      </c>
      <c r="E218" s="15" t="s">
        <v>1818</v>
      </c>
      <c r="F218" s="15" t="s">
        <v>1420</v>
      </c>
      <c r="G218" s="11"/>
      <c r="H218" s="12"/>
      <c r="I218" s="12"/>
      <c r="J218" s="12"/>
      <c r="K218" s="184" t="s">
        <v>2116</v>
      </c>
      <c r="L218" s="185"/>
      <c r="M218" s="186"/>
      <c r="N218" t="s">
        <v>2145</v>
      </c>
    </row>
    <row r="219" spans="1:14" ht="20.45" customHeight="1">
      <c r="A219" s="8">
        <v>2</v>
      </c>
      <c r="B219" s="14" t="s">
        <v>1832</v>
      </c>
      <c r="C219" s="9" t="s">
        <v>1731</v>
      </c>
      <c r="D219" s="10" t="s">
        <v>1443</v>
      </c>
      <c r="E219" s="15" t="s">
        <v>1818</v>
      </c>
      <c r="F219" s="15" t="s">
        <v>1420</v>
      </c>
      <c r="G219" s="11"/>
      <c r="H219" s="12"/>
      <c r="I219" s="12"/>
      <c r="J219" s="12"/>
      <c r="K219" s="181" t="s">
        <v>2116</v>
      </c>
      <c r="L219" s="182"/>
      <c r="M219" s="183"/>
      <c r="N219" t="s">
        <v>2145</v>
      </c>
    </row>
    <row r="220" spans="1:14" ht="20.45" customHeight="1">
      <c r="A220" s="8">
        <v>3</v>
      </c>
      <c r="B220" s="14" t="s">
        <v>1833</v>
      </c>
      <c r="C220" s="9" t="s">
        <v>1834</v>
      </c>
      <c r="D220" s="10" t="s">
        <v>1446</v>
      </c>
      <c r="E220" s="15" t="s">
        <v>1818</v>
      </c>
      <c r="F220" s="15" t="s">
        <v>1420</v>
      </c>
      <c r="G220" s="11"/>
      <c r="H220" s="12"/>
      <c r="I220" s="12"/>
      <c r="J220" s="12"/>
      <c r="K220" s="181" t="s">
        <v>2116</v>
      </c>
      <c r="L220" s="182"/>
      <c r="M220" s="183"/>
      <c r="N220" t="s">
        <v>2145</v>
      </c>
    </row>
    <row r="221" spans="1:14" ht="20.45" customHeight="1">
      <c r="A221" s="8">
        <v>4</v>
      </c>
      <c r="B221" s="14" t="s">
        <v>1835</v>
      </c>
      <c r="C221" s="9" t="s">
        <v>1836</v>
      </c>
      <c r="D221" s="10" t="s">
        <v>1837</v>
      </c>
      <c r="E221" s="15" t="s">
        <v>1818</v>
      </c>
      <c r="F221" s="15" t="s">
        <v>1420</v>
      </c>
      <c r="G221" s="11"/>
      <c r="H221" s="12"/>
      <c r="I221" s="12"/>
      <c r="J221" s="12"/>
      <c r="K221" s="181" t="s">
        <v>2116</v>
      </c>
      <c r="L221" s="182"/>
      <c r="M221" s="183"/>
      <c r="N221" t="s">
        <v>2145</v>
      </c>
    </row>
    <row r="222" spans="1:14" ht="20.45" customHeight="1">
      <c r="A222" s="8">
        <v>5</v>
      </c>
      <c r="B222" s="14" t="s">
        <v>1838</v>
      </c>
      <c r="C222" s="9" t="s">
        <v>1839</v>
      </c>
      <c r="D222" s="10" t="s">
        <v>1840</v>
      </c>
      <c r="E222" s="15" t="s">
        <v>1818</v>
      </c>
      <c r="F222" s="15" t="s">
        <v>1420</v>
      </c>
      <c r="G222" s="11"/>
      <c r="H222" s="12"/>
      <c r="I222" s="12"/>
      <c r="J222" s="12"/>
      <c r="K222" s="181" t="s">
        <v>2116</v>
      </c>
      <c r="L222" s="182"/>
      <c r="M222" s="183"/>
      <c r="N222" t="s">
        <v>2145</v>
      </c>
    </row>
    <row r="223" spans="1:14" ht="20.45" customHeight="1">
      <c r="A223" s="8">
        <v>6</v>
      </c>
      <c r="B223" s="14" t="s">
        <v>1841</v>
      </c>
      <c r="C223" s="9" t="s">
        <v>1842</v>
      </c>
      <c r="D223" s="10" t="s">
        <v>1451</v>
      </c>
      <c r="E223" s="15" t="s">
        <v>1818</v>
      </c>
      <c r="F223" s="15" t="s">
        <v>1420</v>
      </c>
      <c r="G223" s="11"/>
      <c r="H223" s="12"/>
      <c r="I223" s="12"/>
      <c r="J223" s="12"/>
      <c r="K223" s="181" t="s">
        <v>2116</v>
      </c>
      <c r="L223" s="182"/>
      <c r="M223" s="183"/>
      <c r="N223" t="s">
        <v>2145</v>
      </c>
    </row>
    <row r="224" spans="1:14" ht="20.45" customHeight="1">
      <c r="A224" s="8">
        <v>7</v>
      </c>
      <c r="B224" s="14" t="s">
        <v>1843</v>
      </c>
      <c r="C224" s="9" t="s">
        <v>1836</v>
      </c>
      <c r="D224" s="10" t="s">
        <v>1451</v>
      </c>
      <c r="E224" s="15" t="s">
        <v>1818</v>
      </c>
      <c r="F224" s="15" t="s">
        <v>1420</v>
      </c>
      <c r="G224" s="11"/>
      <c r="H224" s="12"/>
      <c r="I224" s="12"/>
      <c r="J224" s="12"/>
      <c r="K224" s="181" t="s">
        <v>2116</v>
      </c>
      <c r="L224" s="182"/>
      <c r="M224" s="183"/>
      <c r="N224" t="s">
        <v>2145</v>
      </c>
    </row>
    <row r="225" spans="1:14" ht="20.45" customHeight="1">
      <c r="A225" s="8">
        <v>8</v>
      </c>
      <c r="B225" s="14" t="s">
        <v>1844</v>
      </c>
      <c r="C225" s="9" t="s">
        <v>1845</v>
      </c>
      <c r="D225" s="10" t="s">
        <v>1451</v>
      </c>
      <c r="E225" s="15" t="s">
        <v>1818</v>
      </c>
      <c r="F225" s="15" t="s">
        <v>1420</v>
      </c>
      <c r="G225" s="11"/>
      <c r="H225" s="12"/>
      <c r="I225" s="12"/>
      <c r="J225" s="12"/>
      <c r="K225" s="181" t="s">
        <v>2116</v>
      </c>
      <c r="L225" s="182"/>
      <c r="M225" s="183"/>
      <c r="N225" t="s">
        <v>2145</v>
      </c>
    </row>
    <row r="226" spans="1:14" ht="20.45" customHeight="1">
      <c r="A226" s="8">
        <v>9</v>
      </c>
      <c r="B226" s="14" t="s">
        <v>1846</v>
      </c>
      <c r="C226" s="9" t="s">
        <v>1847</v>
      </c>
      <c r="D226" s="10" t="s">
        <v>1848</v>
      </c>
      <c r="E226" s="15" t="s">
        <v>1818</v>
      </c>
      <c r="F226" s="15" t="s">
        <v>1420</v>
      </c>
      <c r="G226" s="11"/>
      <c r="H226" s="12"/>
      <c r="I226" s="12"/>
      <c r="J226" s="12"/>
      <c r="K226" s="181" t="s">
        <v>2116</v>
      </c>
      <c r="L226" s="182"/>
      <c r="M226" s="183"/>
      <c r="N226" t="s">
        <v>2145</v>
      </c>
    </row>
    <row r="227" spans="1:14" ht="20.45" customHeight="1">
      <c r="A227" s="8">
        <v>10</v>
      </c>
      <c r="B227" s="14" t="s">
        <v>1849</v>
      </c>
      <c r="C227" s="9" t="s">
        <v>1850</v>
      </c>
      <c r="D227" s="10" t="s">
        <v>1642</v>
      </c>
      <c r="E227" s="15" t="s">
        <v>1818</v>
      </c>
      <c r="F227" s="15" t="s">
        <v>1420</v>
      </c>
      <c r="G227" s="11"/>
      <c r="H227" s="12"/>
      <c r="I227" s="12"/>
      <c r="J227" s="12"/>
      <c r="K227" s="181" t="s">
        <v>2116</v>
      </c>
      <c r="L227" s="182"/>
      <c r="M227" s="183"/>
      <c r="N227" t="s">
        <v>2145</v>
      </c>
    </row>
    <row r="228" spans="1:14" ht="20.45" customHeight="1">
      <c r="A228" s="8">
        <v>11</v>
      </c>
      <c r="B228" s="14" t="s">
        <v>1851</v>
      </c>
      <c r="C228" s="9" t="s">
        <v>1852</v>
      </c>
      <c r="D228" s="10" t="s">
        <v>1853</v>
      </c>
      <c r="E228" s="15" t="s">
        <v>1818</v>
      </c>
      <c r="F228" s="15" t="s">
        <v>1420</v>
      </c>
      <c r="G228" s="11"/>
      <c r="H228" s="12"/>
      <c r="I228" s="12"/>
      <c r="J228" s="12"/>
      <c r="K228" s="181" t="s">
        <v>2116</v>
      </c>
      <c r="L228" s="182"/>
      <c r="M228" s="183"/>
      <c r="N228" t="s">
        <v>2145</v>
      </c>
    </row>
    <row r="229" spans="1:14" ht="20.45" customHeight="1">
      <c r="A229" s="8">
        <v>12</v>
      </c>
      <c r="B229" s="14" t="s">
        <v>1854</v>
      </c>
      <c r="C229" s="9" t="s">
        <v>1855</v>
      </c>
      <c r="D229" s="10" t="s">
        <v>1853</v>
      </c>
      <c r="E229" s="15" t="s">
        <v>1818</v>
      </c>
      <c r="F229" s="15" t="s">
        <v>1420</v>
      </c>
      <c r="G229" s="11"/>
      <c r="H229" s="12"/>
      <c r="I229" s="12"/>
      <c r="J229" s="12"/>
      <c r="K229" s="181" t="s">
        <v>2116</v>
      </c>
      <c r="L229" s="182"/>
      <c r="M229" s="183"/>
      <c r="N229" t="s">
        <v>2145</v>
      </c>
    </row>
    <row r="230" spans="1:14" ht="20.45" customHeight="1">
      <c r="A230" s="8">
        <v>13</v>
      </c>
      <c r="B230" s="14" t="s">
        <v>1856</v>
      </c>
      <c r="C230" s="9" t="s">
        <v>1623</v>
      </c>
      <c r="D230" s="10" t="s">
        <v>1653</v>
      </c>
      <c r="E230" s="15" t="s">
        <v>1818</v>
      </c>
      <c r="F230" s="15" t="s">
        <v>1420</v>
      </c>
      <c r="G230" s="11"/>
      <c r="H230" s="12"/>
      <c r="I230" s="12"/>
      <c r="J230" s="12"/>
      <c r="K230" s="181" t="s">
        <v>2116</v>
      </c>
      <c r="L230" s="182"/>
      <c r="M230" s="183"/>
      <c r="N230" t="s">
        <v>2145</v>
      </c>
    </row>
    <row r="231" spans="1:14" ht="20.45" customHeight="1">
      <c r="A231" s="8">
        <v>14</v>
      </c>
      <c r="B231" s="14" t="s">
        <v>1857</v>
      </c>
      <c r="C231" s="9" t="s">
        <v>1858</v>
      </c>
      <c r="D231" s="10" t="s">
        <v>1468</v>
      </c>
      <c r="E231" s="15" t="s">
        <v>1818</v>
      </c>
      <c r="F231" s="15" t="s">
        <v>1420</v>
      </c>
      <c r="G231" s="11"/>
      <c r="H231" s="12"/>
      <c r="I231" s="12"/>
      <c r="J231" s="12"/>
      <c r="K231" s="181" t="s">
        <v>2116</v>
      </c>
      <c r="L231" s="182"/>
      <c r="M231" s="183"/>
      <c r="N231" t="s">
        <v>2145</v>
      </c>
    </row>
    <row r="232" spans="1:14" ht="20.45" customHeight="1">
      <c r="A232" s="8">
        <v>15</v>
      </c>
      <c r="B232" s="14" t="s">
        <v>1859</v>
      </c>
      <c r="C232" s="9" t="s">
        <v>1860</v>
      </c>
      <c r="D232" s="10" t="s">
        <v>1861</v>
      </c>
      <c r="E232" s="15" t="s">
        <v>1818</v>
      </c>
      <c r="F232" s="15" t="s">
        <v>1420</v>
      </c>
      <c r="G232" s="11"/>
      <c r="H232" s="12"/>
      <c r="I232" s="12"/>
      <c r="J232" s="12"/>
      <c r="K232" s="181" t="s">
        <v>2116</v>
      </c>
      <c r="L232" s="182"/>
      <c r="M232" s="183"/>
      <c r="N232" t="s">
        <v>2145</v>
      </c>
    </row>
    <row r="233" spans="1:14" ht="20.45" customHeight="1">
      <c r="A233" s="8">
        <v>16</v>
      </c>
      <c r="B233" s="14" t="s">
        <v>1862</v>
      </c>
      <c r="C233" s="9" t="s">
        <v>1863</v>
      </c>
      <c r="D233" s="10" t="s">
        <v>1861</v>
      </c>
      <c r="E233" s="15" t="s">
        <v>1818</v>
      </c>
      <c r="F233" s="15" t="s">
        <v>1420</v>
      </c>
      <c r="G233" s="11"/>
      <c r="H233" s="12"/>
      <c r="I233" s="12"/>
      <c r="J233" s="12"/>
      <c r="K233" s="181" t="s">
        <v>2116</v>
      </c>
      <c r="L233" s="182"/>
      <c r="M233" s="183"/>
      <c r="N233" t="s">
        <v>2145</v>
      </c>
    </row>
    <row r="234" spans="1:14" ht="20.45" customHeight="1">
      <c r="A234" s="8">
        <v>17</v>
      </c>
      <c r="B234" s="14" t="s">
        <v>1864</v>
      </c>
      <c r="C234" s="9" t="s">
        <v>1865</v>
      </c>
      <c r="D234" s="10" t="s">
        <v>1866</v>
      </c>
      <c r="E234" s="15" t="s">
        <v>1818</v>
      </c>
      <c r="F234" s="15" t="s">
        <v>1420</v>
      </c>
      <c r="G234" s="11"/>
      <c r="H234" s="12"/>
      <c r="I234" s="12"/>
      <c r="J234" s="12"/>
      <c r="K234" s="181" t="s">
        <v>2116</v>
      </c>
      <c r="L234" s="182"/>
      <c r="M234" s="183"/>
      <c r="N234" t="s">
        <v>2145</v>
      </c>
    </row>
    <row r="235" spans="1:14" ht="20.45" customHeight="1">
      <c r="A235" s="8">
        <v>18</v>
      </c>
      <c r="B235" s="14" t="s">
        <v>1867</v>
      </c>
      <c r="C235" s="9" t="s">
        <v>1868</v>
      </c>
      <c r="D235" s="10" t="s">
        <v>1488</v>
      </c>
      <c r="E235" s="15" t="s">
        <v>1818</v>
      </c>
      <c r="F235" s="15" t="s">
        <v>1420</v>
      </c>
      <c r="G235" s="11"/>
      <c r="H235" s="12"/>
      <c r="I235" s="12"/>
      <c r="J235" s="12"/>
      <c r="K235" s="181" t="s">
        <v>2116</v>
      </c>
      <c r="L235" s="182"/>
      <c r="M235" s="183"/>
      <c r="N235" t="s">
        <v>2145</v>
      </c>
    </row>
    <row r="236" spans="1:14" ht="20.45" customHeight="1">
      <c r="A236" s="8">
        <v>19</v>
      </c>
      <c r="B236" s="14" t="s">
        <v>1869</v>
      </c>
      <c r="C236" s="9" t="s">
        <v>1870</v>
      </c>
      <c r="D236" s="10" t="s">
        <v>1495</v>
      </c>
      <c r="E236" s="15" t="s">
        <v>1818</v>
      </c>
      <c r="F236" s="15" t="s">
        <v>1420</v>
      </c>
      <c r="G236" s="11"/>
      <c r="H236" s="12"/>
      <c r="I236" s="12"/>
      <c r="J236" s="12"/>
      <c r="K236" s="181" t="s">
        <v>2116</v>
      </c>
      <c r="L236" s="182"/>
      <c r="M236" s="183"/>
      <c r="N236" t="s">
        <v>2145</v>
      </c>
    </row>
    <row r="237" spans="1:14" ht="20.45" customHeight="1">
      <c r="A237" s="8">
        <v>20</v>
      </c>
      <c r="B237" s="14" t="s">
        <v>1871</v>
      </c>
      <c r="C237" s="9" t="s">
        <v>1872</v>
      </c>
      <c r="D237" s="10" t="s">
        <v>1873</v>
      </c>
      <c r="E237" s="15" t="s">
        <v>1818</v>
      </c>
      <c r="F237" s="15" t="s">
        <v>1420</v>
      </c>
      <c r="G237" s="11"/>
      <c r="H237" s="12"/>
      <c r="I237" s="12"/>
      <c r="J237" s="12"/>
      <c r="K237" s="181" t="s">
        <v>2116</v>
      </c>
      <c r="L237" s="182"/>
      <c r="M237" s="183"/>
      <c r="N237" t="s">
        <v>2145</v>
      </c>
    </row>
    <row r="238" spans="1:14" ht="20.45" customHeight="1">
      <c r="A238" s="8">
        <v>21</v>
      </c>
      <c r="B238" s="14" t="s">
        <v>1874</v>
      </c>
      <c r="C238" s="9" t="s">
        <v>1875</v>
      </c>
      <c r="D238" s="10" t="s">
        <v>1873</v>
      </c>
      <c r="E238" s="15" t="s">
        <v>1818</v>
      </c>
      <c r="F238" s="15" t="s">
        <v>1420</v>
      </c>
      <c r="G238" s="11"/>
      <c r="H238" s="12"/>
      <c r="I238" s="12"/>
      <c r="J238" s="12"/>
      <c r="K238" s="181" t="s">
        <v>2116</v>
      </c>
      <c r="L238" s="182"/>
      <c r="M238" s="183"/>
      <c r="N238" t="s">
        <v>2145</v>
      </c>
    </row>
    <row r="239" spans="1:14" ht="20.45" customHeight="1">
      <c r="A239" s="8">
        <v>22</v>
      </c>
      <c r="B239" s="14" t="s">
        <v>1876</v>
      </c>
      <c r="C239" s="9" t="s">
        <v>1877</v>
      </c>
      <c r="D239" s="10" t="s">
        <v>1873</v>
      </c>
      <c r="E239" s="15" t="s">
        <v>1818</v>
      </c>
      <c r="F239" s="15" t="s">
        <v>1420</v>
      </c>
      <c r="G239" s="11"/>
      <c r="H239" s="12"/>
      <c r="I239" s="12"/>
      <c r="J239" s="12"/>
      <c r="K239" s="181" t="s">
        <v>2116</v>
      </c>
      <c r="L239" s="182"/>
      <c r="M239" s="183"/>
      <c r="N239" t="s">
        <v>2145</v>
      </c>
    </row>
    <row r="241" spans="1:14" s="1" customFormat="1" ht="18" customHeight="1">
      <c r="B241" s="196" t="s">
        <v>8</v>
      </c>
      <c r="C241" s="196"/>
      <c r="D241" s="197" t="s">
        <v>1418</v>
      </c>
      <c r="E241" s="197"/>
      <c r="F241" s="197"/>
      <c r="G241" s="197"/>
      <c r="H241" s="197"/>
      <c r="I241" s="197"/>
      <c r="J241" s="197"/>
      <c r="K241" s="142" t="s">
        <v>2146</v>
      </c>
    </row>
    <row r="242" spans="1:14" s="1" customFormat="1" ht="19.5" customHeight="1">
      <c r="B242" s="196" t="s">
        <v>9</v>
      </c>
      <c r="C242" s="196"/>
      <c r="D242" s="2" t="s">
        <v>562</v>
      </c>
      <c r="E242" s="197" t="s">
        <v>2112</v>
      </c>
      <c r="F242" s="197"/>
      <c r="G242" s="197"/>
      <c r="H242" s="197"/>
      <c r="I242" s="197"/>
      <c r="J242" s="197"/>
      <c r="K242" s="3" t="s">
        <v>10</v>
      </c>
      <c r="L242" s="4" t="s">
        <v>11</v>
      </c>
      <c r="M242" s="4">
        <v>2</v>
      </c>
    </row>
    <row r="243" spans="1:14" s="5" customFormat="1" ht="18.75" customHeight="1">
      <c r="B243" s="6" t="s">
        <v>2147</v>
      </c>
      <c r="C243" s="198" t="s">
        <v>2114</v>
      </c>
      <c r="D243" s="198"/>
      <c r="E243" s="198"/>
      <c r="F243" s="198"/>
      <c r="G243" s="198"/>
      <c r="H243" s="198"/>
      <c r="I243" s="198"/>
      <c r="J243" s="198"/>
      <c r="K243" s="3" t="s">
        <v>12</v>
      </c>
      <c r="L243" s="3" t="s">
        <v>11</v>
      </c>
      <c r="M243" s="3">
        <v>2</v>
      </c>
    </row>
    <row r="244" spans="1:14" s="5" customFormat="1" ht="23.25" customHeight="1">
      <c r="A244" s="199" t="s">
        <v>2148</v>
      </c>
      <c r="B244" s="199"/>
      <c r="C244" s="199"/>
      <c r="D244" s="199"/>
      <c r="E244" s="199"/>
      <c r="F244" s="199"/>
      <c r="G244" s="199"/>
      <c r="H244" s="199"/>
      <c r="I244" s="199"/>
      <c r="J244" s="199"/>
      <c r="K244" s="3" t="s">
        <v>13</v>
      </c>
      <c r="L244" s="3" t="s">
        <v>11</v>
      </c>
      <c r="M244" s="3">
        <v>1</v>
      </c>
    </row>
    <row r="245" spans="1:14" ht="3.75" customHeight="1"/>
    <row r="246" spans="1:14" ht="24" customHeight="1">
      <c r="A246" s="188" t="s">
        <v>0</v>
      </c>
      <c r="B246" s="187" t="s">
        <v>14</v>
      </c>
      <c r="C246" s="200" t="s">
        <v>4</v>
      </c>
      <c r="D246" s="201" t="s">
        <v>5</v>
      </c>
      <c r="E246" s="187" t="s">
        <v>20</v>
      </c>
      <c r="F246" s="187" t="s">
        <v>21</v>
      </c>
      <c r="G246" s="187" t="s">
        <v>15</v>
      </c>
      <c r="H246" s="187" t="s">
        <v>16</v>
      </c>
      <c r="I246" s="189" t="s">
        <v>7</v>
      </c>
      <c r="J246" s="189"/>
      <c r="K246" s="190" t="s">
        <v>17</v>
      </c>
      <c r="L246" s="191"/>
      <c r="M246" s="192"/>
    </row>
    <row r="247" spans="1:14" ht="24" customHeight="1">
      <c r="A247" s="188"/>
      <c r="B247" s="188"/>
      <c r="C247" s="200"/>
      <c r="D247" s="201"/>
      <c r="E247" s="188"/>
      <c r="F247" s="188"/>
      <c r="G247" s="188"/>
      <c r="H247" s="188"/>
      <c r="I247" s="7" t="s">
        <v>18</v>
      </c>
      <c r="J247" s="7" t="s">
        <v>19</v>
      </c>
      <c r="K247" s="193"/>
      <c r="L247" s="194"/>
      <c r="M247" s="195"/>
    </row>
    <row r="248" spans="1:14" ht="20.45" customHeight="1">
      <c r="A248" s="8">
        <v>1</v>
      </c>
      <c r="B248" s="14" t="s">
        <v>1878</v>
      </c>
      <c r="C248" s="9" t="s">
        <v>1879</v>
      </c>
      <c r="D248" s="10" t="s">
        <v>1880</v>
      </c>
      <c r="E248" s="15" t="s">
        <v>1818</v>
      </c>
      <c r="F248" s="15" t="s">
        <v>1420</v>
      </c>
      <c r="G248" s="11"/>
      <c r="H248" s="12"/>
      <c r="I248" s="12"/>
      <c r="J248" s="12"/>
      <c r="K248" s="184" t="s">
        <v>2116</v>
      </c>
      <c r="L248" s="185"/>
      <c r="M248" s="186"/>
      <c r="N248" t="s">
        <v>2149</v>
      </c>
    </row>
    <row r="249" spans="1:14" ht="20.45" customHeight="1">
      <c r="A249" s="8">
        <v>2</v>
      </c>
      <c r="B249" s="14" t="s">
        <v>1881</v>
      </c>
      <c r="C249" s="9" t="s">
        <v>1501</v>
      </c>
      <c r="D249" s="10" t="s">
        <v>1882</v>
      </c>
      <c r="E249" s="15" t="s">
        <v>1818</v>
      </c>
      <c r="F249" s="15" t="s">
        <v>1420</v>
      </c>
      <c r="G249" s="11"/>
      <c r="H249" s="12"/>
      <c r="I249" s="12"/>
      <c r="J249" s="12"/>
      <c r="K249" s="181" t="s">
        <v>2116</v>
      </c>
      <c r="L249" s="182"/>
      <c r="M249" s="183"/>
      <c r="N249" t="s">
        <v>2149</v>
      </c>
    </row>
    <row r="250" spans="1:14" ht="20.45" customHeight="1">
      <c r="A250" s="8">
        <v>3</v>
      </c>
      <c r="B250" s="14" t="s">
        <v>1883</v>
      </c>
      <c r="C250" s="9" t="s">
        <v>1658</v>
      </c>
      <c r="D250" s="10" t="s">
        <v>1884</v>
      </c>
      <c r="E250" s="15" t="s">
        <v>1818</v>
      </c>
      <c r="F250" s="15" t="s">
        <v>1420</v>
      </c>
      <c r="G250" s="11"/>
      <c r="H250" s="12"/>
      <c r="I250" s="12"/>
      <c r="J250" s="12"/>
      <c r="K250" s="181" t="s">
        <v>2116</v>
      </c>
      <c r="L250" s="182"/>
      <c r="M250" s="183"/>
      <c r="N250" t="s">
        <v>2149</v>
      </c>
    </row>
    <row r="251" spans="1:14" ht="20.45" customHeight="1">
      <c r="A251" s="8">
        <v>4</v>
      </c>
      <c r="B251" s="14" t="s">
        <v>1885</v>
      </c>
      <c r="C251" s="9" t="s">
        <v>1464</v>
      </c>
      <c r="D251" s="10" t="s">
        <v>1886</v>
      </c>
      <c r="E251" s="15" t="s">
        <v>1818</v>
      </c>
      <c r="F251" s="15" t="s">
        <v>1420</v>
      </c>
      <c r="G251" s="11"/>
      <c r="H251" s="12"/>
      <c r="I251" s="12"/>
      <c r="J251" s="12"/>
      <c r="K251" s="181" t="s">
        <v>2116</v>
      </c>
      <c r="L251" s="182"/>
      <c r="M251" s="183"/>
      <c r="N251" t="s">
        <v>2149</v>
      </c>
    </row>
    <row r="252" spans="1:14" ht="20.45" customHeight="1">
      <c r="A252" s="8">
        <v>5</v>
      </c>
      <c r="B252" s="14" t="s">
        <v>1887</v>
      </c>
      <c r="C252" s="9" t="s">
        <v>1888</v>
      </c>
      <c r="D252" s="10" t="s">
        <v>1508</v>
      </c>
      <c r="E252" s="15" t="s">
        <v>1818</v>
      </c>
      <c r="F252" s="15" t="s">
        <v>1420</v>
      </c>
      <c r="G252" s="11"/>
      <c r="H252" s="12"/>
      <c r="I252" s="12"/>
      <c r="J252" s="12"/>
      <c r="K252" s="181" t="s">
        <v>2116</v>
      </c>
      <c r="L252" s="182"/>
      <c r="M252" s="183"/>
      <c r="N252" t="s">
        <v>2149</v>
      </c>
    </row>
    <row r="253" spans="1:14" ht="20.45" customHeight="1">
      <c r="A253" s="8">
        <v>6</v>
      </c>
      <c r="B253" s="14" t="s">
        <v>1889</v>
      </c>
      <c r="C253" s="9" t="s">
        <v>1890</v>
      </c>
      <c r="D253" s="10" t="s">
        <v>1508</v>
      </c>
      <c r="E253" s="15" t="s">
        <v>1818</v>
      </c>
      <c r="F253" s="15" t="s">
        <v>1420</v>
      </c>
      <c r="G253" s="11"/>
      <c r="H253" s="12"/>
      <c r="I253" s="12"/>
      <c r="J253" s="12"/>
      <c r="K253" s="181" t="s">
        <v>2116</v>
      </c>
      <c r="L253" s="182"/>
      <c r="M253" s="183"/>
      <c r="N253" t="s">
        <v>2149</v>
      </c>
    </row>
    <row r="254" spans="1:14" ht="20.45" customHeight="1">
      <c r="A254" s="8">
        <v>7</v>
      </c>
      <c r="B254" s="14" t="s">
        <v>1891</v>
      </c>
      <c r="C254" s="9" t="s">
        <v>1892</v>
      </c>
      <c r="D254" s="10" t="s">
        <v>1508</v>
      </c>
      <c r="E254" s="15" t="s">
        <v>1818</v>
      </c>
      <c r="F254" s="15" t="s">
        <v>1420</v>
      </c>
      <c r="G254" s="11"/>
      <c r="H254" s="12"/>
      <c r="I254" s="12"/>
      <c r="J254" s="12"/>
      <c r="K254" s="181" t="s">
        <v>2116</v>
      </c>
      <c r="L254" s="182"/>
      <c r="M254" s="183"/>
      <c r="N254" t="s">
        <v>2149</v>
      </c>
    </row>
    <row r="255" spans="1:14" ht="20.45" customHeight="1">
      <c r="A255" s="8">
        <v>8</v>
      </c>
      <c r="B255" s="14" t="s">
        <v>1893</v>
      </c>
      <c r="C255" s="9" t="s">
        <v>1894</v>
      </c>
      <c r="D255" s="10" t="s">
        <v>1508</v>
      </c>
      <c r="E255" s="15" t="s">
        <v>1818</v>
      </c>
      <c r="F255" s="15" t="s">
        <v>1420</v>
      </c>
      <c r="G255" s="11"/>
      <c r="H255" s="12"/>
      <c r="I255" s="12"/>
      <c r="J255" s="12"/>
      <c r="K255" s="181" t="s">
        <v>2116</v>
      </c>
      <c r="L255" s="182"/>
      <c r="M255" s="183"/>
      <c r="N255" t="s">
        <v>2149</v>
      </c>
    </row>
    <row r="256" spans="1:14" ht="20.45" customHeight="1">
      <c r="A256" s="8">
        <v>9</v>
      </c>
      <c r="B256" s="14" t="s">
        <v>1895</v>
      </c>
      <c r="C256" s="9" t="s">
        <v>1896</v>
      </c>
      <c r="D256" s="10" t="s">
        <v>1897</v>
      </c>
      <c r="E256" s="15" t="s">
        <v>1818</v>
      </c>
      <c r="F256" s="15" t="s">
        <v>1420</v>
      </c>
      <c r="G256" s="11"/>
      <c r="H256" s="12"/>
      <c r="I256" s="12"/>
      <c r="J256" s="12"/>
      <c r="K256" s="181" t="s">
        <v>2116</v>
      </c>
      <c r="L256" s="182"/>
      <c r="M256" s="183"/>
      <c r="N256" t="s">
        <v>2149</v>
      </c>
    </row>
    <row r="257" spans="1:14" ht="20.45" customHeight="1">
      <c r="A257" s="8">
        <v>10</v>
      </c>
      <c r="B257" s="14" t="s">
        <v>1898</v>
      </c>
      <c r="C257" s="9" t="s">
        <v>1899</v>
      </c>
      <c r="D257" s="10" t="s">
        <v>1682</v>
      </c>
      <c r="E257" s="15" t="s">
        <v>1818</v>
      </c>
      <c r="F257" s="15" t="s">
        <v>1420</v>
      </c>
      <c r="G257" s="11"/>
      <c r="H257" s="12"/>
      <c r="I257" s="12"/>
      <c r="J257" s="12"/>
      <c r="K257" s="181" t="s">
        <v>2116</v>
      </c>
      <c r="L257" s="182"/>
      <c r="M257" s="183"/>
      <c r="N257" t="s">
        <v>2149</v>
      </c>
    </row>
    <row r="258" spans="1:14" ht="20.45" customHeight="1">
      <c r="A258" s="8">
        <v>11</v>
      </c>
      <c r="B258" s="14" t="s">
        <v>1900</v>
      </c>
      <c r="C258" s="9" t="s">
        <v>1901</v>
      </c>
      <c r="D258" s="10" t="s">
        <v>1902</v>
      </c>
      <c r="E258" s="15" t="s">
        <v>1818</v>
      </c>
      <c r="F258" s="15" t="s">
        <v>1420</v>
      </c>
      <c r="G258" s="11"/>
      <c r="H258" s="12"/>
      <c r="I258" s="12"/>
      <c r="J258" s="12"/>
      <c r="K258" s="181" t="s">
        <v>2116</v>
      </c>
      <c r="L258" s="182"/>
      <c r="M258" s="183"/>
      <c r="N258" t="s">
        <v>2149</v>
      </c>
    </row>
    <row r="259" spans="1:14" ht="20.45" customHeight="1">
      <c r="A259" s="8">
        <v>12</v>
      </c>
      <c r="B259" s="14" t="s">
        <v>1903</v>
      </c>
      <c r="C259" s="9" t="s">
        <v>1904</v>
      </c>
      <c r="D259" s="10" t="s">
        <v>1902</v>
      </c>
      <c r="E259" s="15" t="s">
        <v>1818</v>
      </c>
      <c r="F259" s="15" t="s">
        <v>1420</v>
      </c>
      <c r="G259" s="11"/>
      <c r="H259" s="12"/>
      <c r="I259" s="12"/>
      <c r="J259" s="12"/>
      <c r="K259" s="181" t="s">
        <v>2116</v>
      </c>
      <c r="L259" s="182"/>
      <c r="M259" s="183"/>
      <c r="N259" t="s">
        <v>2149</v>
      </c>
    </row>
    <row r="260" spans="1:14" ht="20.45" customHeight="1">
      <c r="A260" s="8">
        <v>13</v>
      </c>
      <c r="B260" s="14" t="s">
        <v>1905</v>
      </c>
      <c r="C260" s="9" t="s">
        <v>1906</v>
      </c>
      <c r="D260" s="10" t="s">
        <v>1524</v>
      </c>
      <c r="E260" s="15" t="s">
        <v>1818</v>
      </c>
      <c r="F260" s="15" t="s">
        <v>1420</v>
      </c>
      <c r="G260" s="11"/>
      <c r="H260" s="12"/>
      <c r="I260" s="12"/>
      <c r="J260" s="12"/>
      <c r="K260" s="181" t="s">
        <v>2116</v>
      </c>
      <c r="L260" s="182"/>
      <c r="M260" s="183"/>
      <c r="N260" t="s">
        <v>2149</v>
      </c>
    </row>
    <row r="261" spans="1:14" ht="20.45" customHeight="1">
      <c r="A261" s="8">
        <v>14</v>
      </c>
      <c r="B261" s="14" t="s">
        <v>1907</v>
      </c>
      <c r="C261" s="9" t="s">
        <v>1908</v>
      </c>
      <c r="D261" s="10" t="s">
        <v>1909</v>
      </c>
      <c r="E261" s="15" t="s">
        <v>1818</v>
      </c>
      <c r="F261" s="15" t="s">
        <v>1420</v>
      </c>
      <c r="G261" s="11"/>
      <c r="H261" s="12"/>
      <c r="I261" s="12"/>
      <c r="J261" s="12"/>
      <c r="K261" s="181" t="s">
        <v>2116</v>
      </c>
      <c r="L261" s="182"/>
      <c r="M261" s="183"/>
      <c r="N261" t="s">
        <v>2149</v>
      </c>
    </row>
    <row r="262" spans="1:14" ht="20.45" customHeight="1">
      <c r="A262" s="8">
        <v>15</v>
      </c>
      <c r="B262" s="14" t="s">
        <v>1910</v>
      </c>
      <c r="C262" s="9" t="s">
        <v>1911</v>
      </c>
      <c r="D262" s="10" t="s">
        <v>1530</v>
      </c>
      <c r="E262" s="15" t="s">
        <v>1818</v>
      </c>
      <c r="F262" s="15" t="s">
        <v>1420</v>
      </c>
      <c r="G262" s="11"/>
      <c r="H262" s="12"/>
      <c r="I262" s="12"/>
      <c r="J262" s="12"/>
      <c r="K262" s="181" t="s">
        <v>2116</v>
      </c>
      <c r="L262" s="182"/>
      <c r="M262" s="183"/>
      <c r="N262" t="s">
        <v>2149</v>
      </c>
    </row>
    <row r="263" spans="1:14" ht="20.45" customHeight="1">
      <c r="A263" s="8">
        <v>16</v>
      </c>
      <c r="B263" s="14" t="s">
        <v>1912</v>
      </c>
      <c r="C263" s="9" t="s">
        <v>1913</v>
      </c>
      <c r="D263" s="10" t="s">
        <v>1530</v>
      </c>
      <c r="E263" s="15" t="s">
        <v>1818</v>
      </c>
      <c r="F263" s="15" t="s">
        <v>1420</v>
      </c>
      <c r="G263" s="11"/>
      <c r="H263" s="12"/>
      <c r="I263" s="12"/>
      <c r="J263" s="12"/>
      <c r="K263" s="181" t="s">
        <v>2116</v>
      </c>
      <c r="L263" s="182"/>
      <c r="M263" s="183"/>
      <c r="N263" t="s">
        <v>2149</v>
      </c>
    </row>
    <row r="264" spans="1:14" ht="20.45" customHeight="1">
      <c r="A264" s="8">
        <v>17</v>
      </c>
      <c r="B264" s="14" t="s">
        <v>1914</v>
      </c>
      <c r="C264" s="9" t="s">
        <v>1915</v>
      </c>
      <c r="D264" s="10" t="s">
        <v>1530</v>
      </c>
      <c r="E264" s="15" t="s">
        <v>1818</v>
      </c>
      <c r="F264" s="15" t="s">
        <v>1420</v>
      </c>
      <c r="G264" s="11"/>
      <c r="H264" s="12"/>
      <c r="I264" s="12"/>
      <c r="J264" s="12"/>
      <c r="K264" s="181" t="s">
        <v>2116</v>
      </c>
      <c r="L264" s="182"/>
      <c r="M264" s="183"/>
      <c r="N264" t="s">
        <v>2149</v>
      </c>
    </row>
    <row r="265" spans="1:14" ht="20.45" customHeight="1">
      <c r="A265" s="8">
        <v>18</v>
      </c>
      <c r="B265" s="14" t="s">
        <v>1916</v>
      </c>
      <c r="C265" s="9" t="s">
        <v>1917</v>
      </c>
      <c r="D265" s="10" t="s">
        <v>1530</v>
      </c>
      <c r="E265" s="15" t="s">
        <v>1818</v>
      </c>
      <c r="F265" s="15" t="s">
        <v>1420</v>
      </c>
      <c r="G265" s="11"/>
      <c r="H265" s="12"/>
      <c r="I265" s="12"/>
      <c r="J265" s="12"/>
      <c r="K265" s="181" t="s">
        <v>2116</v>
      </c>
      <c r="L265" s="182"/>
      <c r="M265" s="183"/>
      <c r="N265" t="s">
        <v>2149</v>
      </c>
    </row>
    <row r="266" spans="1:14" ht="20.45" customHeight="1">
      <c r="A266" s="8">
        <v>19</v>
      </c>
      <c r="B266" s="14" t="s">
        <v>1918</v>
      </c>
      <c r="C266" s="9" t="s">
        <v>1919</v>
      </c>
      <c r="D266" s="10" t="s">
        <v>1530</v>
      </c>
      <c r="E266" s="15" t="s">
        <v>1818</v>
      </c>
      <c r="F266" s="15" t="s">
        <v>1420</v>
      </c>
      <c r="G266" s="11"/>
      <c r="H266" s="12"/>
      <c r="I266" s="12"/>
      <c r="J266" s="12"/>
      <c r="K266" s="181" t="s">
        <v>2116</v>
      </c>
      <c r="L266" s="182"/>
      <c r="M266" s="183"/>
      <c r="N266" t="s">
        <v>2149</v>
      </c>
    </row>
    <row r="267" spans="1:14" ht="20.45" customHeight="1">
      <c r="A267" s="8">
        <v>20</v>
      </c>
      <c r="B267" s="14" t="s">
        <v>1920</v>
      </c>
      <c r="C267" s="9" t="s">
        <v>1921</v>
      </c>
      <c r="D267" s="10" t="s">
        <v>1559</v>
      </c>
      <c r="E267" s="15" t="s">
        <v>1818</v>
      </c>
      <c r="F267" s="15" t="s">
        <v>1420</v>
      </c>
      <c r="G267" s="11"/>
      <c r="H267" s="12"/>
      <c r="I267" s="12"/>
      <c r="J267" s="12"/>
      <c r="K267" s="181" t="s">
        <v>2116</v>
      </c>
      <c r="L267" s="182"/>
      <c r="M267" s="183"/>
      <c r="N267" t="s">
        <v>2149</v>
      </c>
    </row>
    <row r="268" spans="1:14" ht="20.45" customHeight="1">
      <c r="A268" s="8">
        <v>21</v>
      </c>
      <c r="B268" s="14" t="s">
        <v>1922</v>
      </c>
      <c r="C268" s="9" t="s">
        <v>1923</v>
      </c>
      <c r="D268" s="10" t="s">
        <v>1746</v>
      </c>
      <c r="E268" s="15" t="s">
        <v>1818</v>
      </c>
      <c r="F268" s="15" t="s">
        <v>1420</v>
      </c>
      <c r="G268" s="11"/>
      <c r="H268" s="12"/>
      <c r="I268" s="12"/>
      <c r="J268" s="12"/>
      <c r="K268" s="181" t="s">
        <v>2116</v>
      </c>
      <c r="L268" s="182"/>
      <c r="M268" s="183"/>
      <c r="N268" t="s">
        <v>2149</v>
      </c>
    </row>
    <row r="269" spans="1:14" ht="20.45" customHeight="1">
      <c r="A269" s="8">
        <v>22</v>
      </c>
      <c r="B269" s="14" t="s">
        <v>1924</v>
      </c>
      <c r="C269" s="9" t="s">
        <v>1925</v>
      </c>
      <c r="D269" s="10" t="s">
        <v>1568</v>
      </c>
      <c r="E269" s="15" t="s">
        <v>1818</v>
      </c>
      <c r="F269" s="15" t="s">
        <v>1420</v>
      </c>
      <c r="G269" s="11"/>
      <c r="H269" s="12"/>
      <c r="I269" s="12"/>
      <c r="J269" s="12"/>
      <c r="K269" s="181" t="s">
        <v>2116</v>
      </c>
      <c r="L269" s="182"/>
      <c r="M269" s="183"/>
      <c r="N269" t="s">
        <v>2149</v>
      </c>
    </row>
    <row r="271" spans="1:14" s="1" customFormat="1" ht="18" customHeight="1">
      <c r="B271" s="196" t="s">
        <v>8</v>
      </c>
      <c r="C271" s="196"/>
      <c r="D271" s="197" t="s">
        <v>1418</v>
      </c>
      <c r="E271" s="197"/>
      <c r="F271" s="197"/>
      <c r="G271" s="197"/>
      <c r="H271" s="197"/>
      <c r="I271" s="197"/>
      <c r="J271" s="197"/>
      <c r="K271" s="142" t="s">
        <v>2150</v>
      </c>
    </row>
    <row r="272" spans="1:14" s="1" customFormat="1" ht="19.5" customHeight="1">
      <c r="B272" s="196" t="s">
        <v>9</v>
      </c>
      <c r="C272" s="196"/>
      <c r="D272" s="2" t="s">
        <v>563</v>
      </c>
      <c r="E272" s="197" t="s">
        <v>2112</v>
      </c>
      <c r="F272" s="197"/>
      <c r="G272" s="197"/>
      <c r="H272" s="197"/>
      <c r="I272" s="197"/>
      <c r="J272" s="197"/>
      <c r="K272" s="3" t="s">
        <v>10</v>
      </c>
      <c r="L272" s="4" t="s">
        <v>11</v>
      </c>
      <c r="M272" s="4">
        <v>2</v>
      </c>
    </row>
    <row r="273" spans="1:14" s="5" customFormat="1" ht="18.75" customHeight="1">
      <c r="B273" s="6" t="s">
        <v>2151</v>
      </c>
      <c r="C273" s="198" t="s">
        <v>2114</v>
      </c>
      <c r="D273" s="198"/>
      <c r="E273" s="198"/>
      <c r="F273" s="198"/>
      <c r="G273" s="198"/>
      <c r="H273" s="198"/>
      <c r="I273" s="198"/>
      <c r="J273" s="198"/>
      <c r="K273" s="3" t="s">
        <v>12</v>
      </c>
      <c r="L273" s="3" t="s">
        <v>11</v>
      </c>
      <c r="M273" s="3">
        <v>2</v>
      </c>
    </row>
    <row r="274" spans="1:14" s="5" customFormat="1" ht="23.25" customHeight="1">
      <c r="A274" s="199" t="s">
        <v>2152</v>
      </c>
      <c r="B274" s="199"/>
      <c r="C274" s="199"/>
      <c r="D274" s="199"/>
      <c r="E274" s="199"/>
      <c r="F274" s="199"/>
      <c r="G274" s="199"/>
      <c r="H274" s="199"/>
      <c r="I274" s="199"/>
      <c r="J274" s="199"/>
      <c r="K274" s="3" t="s">
        <v>13</v>
      </c>
      <c r="L274" s="3" t="s">
        <v>11</v>
      </c>
      <c r="M274" s="3">
        <v>1</v>
      </c>
    </row>
    <row r="275" spans="1:14" ht="3.75" customHeight="1"/>
    <row r="276" spans="1:14" ht="24" customHeight="1">
      <c r="A276" s="188" t="s">
        <v>0</v>
      </c>
      <c r="B276" s="187" t="s">
        <v>14</v>
      </c>
      <c r="C276" s="200" t="s">
        <v>4</v>
      </c>
      <c r="D276" s="201" t="s">
        <v>5</v>
      </c>
      <c r="E276" s="187" t="s">
        <v>20</v>
      </c>
      <c r="F276" s="187" t="s">
        <v>21</v>
      </c>
      <c r="G276" s="187" t="s">
        <v>15</v>
      </c>
      <c r="H276" s="187" t="s">
        <v>16</v>
      </c>
      <c r="I276" s="189" t="s">
        <v>7</v>
      </c>
      <c r="J276" s="189"/>
      <c r="K276" s="190" t="s">
        <v>17</v>
      </c>
      <c r="L276" s="191"/>
      <c r="M276" s="192"/>
    </row>
    <row r="277" spans="1:14" ht="24" customHeight="1">
      <c r="A277" s="188"/>
      <c r="B277" s="188"/>
      <c r="C277" s="200"/>
      <c r="D277" s="201"/>
      <c r="E277" s="188"/>
      <c r="F277" s="188"/>
      <c r="G277" s="188"/>
      <c r="H277" s="188"/>
      <c r="I277" s="7" t="s">
        <v>18</v>
      </c>
      <c r="J277" s="7" t="s">
        <v>19</v>
      </c>
      <c r="K277" s="193"/>
      <c r="L277" s="194"/>
      <c r="M277" s="195"/>
    </row>
    <row r="278" spans="1:14" ht="20.45" customHeight="1">
      <c r="A278" s="8">
        <v>1</v>
      </c>
      <c r="B278" s="14" t="s">
        <v>1926</v>
      </c>
      <c r="C278" s="9" t="s">
        <v>1927</v>
      </c>
      <c r="D278" s="10" t="s">
        <v>1579</v>
      </c>
      <c r="E278" s="15" t="s">
        <v>1818</v>
      </c>
      <c r="F278" s="15" t="s">
        <v>1420</v>
      </c>
      <c r="G278" s="11"/>
      <c r="H278" s="12"/>
      <c r="I278" s="12"/>
      <c r="J278" s="12"/>
      <c r="K278" s="184" t="s">
        <v>2116</v>
      </c>
      <c r="L278" s="185"/>
      <c r="M278" s="186"/>
      <c r="N278" t="s">
        <v>2153</v>
      </c>
    </row>
    <row r="279" spans="1:14" ht="20.45" customHeight="1">
      <c r="A279" s="8">
        <v>2</v>
      </c>
      <c r="B279" s="14" t="s">
        <v>1928</v>
      </c>
      <c r="C279" s="9" t="s">
        <v>1929</v>
      </c>
      <c r="D279" s="10" t="s">
        <v>1588</v>
      </c>
      <c r="E279" s="15" t="s">
        <v>1818</v>
      </c>
      <c r="F279" s="15" t="s">
        <v>1420</v>
      </c>
      <c r="G279" s="11"/>
      <c r="H279" s="12"/>
      <c r="I279" s="12"/>
      <c r="J279" s="12"/>
      <c r="K279" s="181" t="s">
        <v>2116</v>
      </c>
      <c r="L279" s="182"/>
      <c r="M279" s="183"/>
      <c r="N279" t="s">
        <v>2153</v>
      </c>
    </row>
    <row r="280" spans="1:14" ht="20.45" customHeight="1">
      <c r="A280" s="8">
        <v>3</v>
      </c>
      <c r="B280" s="14" t="s">
        <v>1930</v>
      </c>
      <c r="C280" s="9" t="s">
        <v>1931</v>
      </c>
      <c r="D280" s="10" t="s">
        <v>1932</v>
      </c>
      <c r="E280" s="15" t="s">
        <v>1818</v>
      </c>
      <c r="F280" s="15" t="s">
        <v>1420</v>
      </c>
      <c r="G280" s="11"/>
      <c r="H280" s="12"/>
      <c r="I280" s="12"/>
      <c r="J280" s="12"/>
      <c r="K280" s="181" t="s">
        <v>2116</v>
      </c>
      <c r="L280" s="182"/>
      <c r="M280" s="183"/>
      <c r="N280" t="s">
        <v>2153</v>
      </c>
    </row>
    <row r="281" spans="1:14" ht="20.45" customHeight="1">
      <c r="A281" s="8">
        <v>4</v>
      </c>
      <c r="B281" s="14" t="s">
        <v>1933</v>
      </c>
      <c r="C281" s="9" t="s">
        <v>1934</v>
      </c>
      <c r="D281" s="10" t="s">
        <v>1935</v>
      </c>
      <c r="E281" s="15" t="s">
        <v>1818</v>
      </c>
      <c r="F281" s="15" t="s">
        <v>1420</v>
      </c>
      <c r="G281" s="11"/>
      <c r="H281" s="12"/>
      <c r="I281" s="12"/>
      <c r="J281" s="12"/>
      <c r="K281" s="181" t="s">
        <v>2116</v>
      </c>
      <c r="L281" s="182"/>
      <c r="M281" s="183"/>
      <c r="N281" t="s">
        <v>2153</v>
      </c>
    </row>
    <row r="282" spans="1:14" ht="20.45" customHeight="1">
      <c r="A282" s="8">
        <v>5</v>
      </c>
      <c r="B282" s="14" t="s">
        <v>1936</v>
      </c>
      <c r="C282" s="9" t="s">
        <v>1551</v>
      </c>
      <c r="D282" s="10" t="s">
        <v>1597</v>
      </c>
      <c r="E282" s="15" t="s">
        <v>1818</v>
      </c>
      <c r="F282" s="15" t="s">
        <v>1420</v>
      </c>
      <c r="G282" s="11"/>
      <c r="H282" s="12"/>
      <c r="I282" s="12"/>
      <c r="J282" s="12"/>
      <c r="K282" s="181" t="s">
        <v>2116</v>
      </c>
      <c r="L282" s="182"/>
      <c r="M282" s="183"/>
      <c r="N282" t="s">
        <v>2153</v>
      </c>
    </row>
    <row r="283" spans="1:14" ht="20.45" customHeight="1">
      <c r="A283" s="8">
        <v>6</v>
      </c>
      <c r="B283" s="14" t="s">
        <v>1937</v>
      </c>
      <c r="C283" s="9" t="s">
        <v>1938</v>
      </c>
      <c r="D283" s="10" t="s">
        <v>1765</v>
      </c>
      <c r="E283" s="15" t="s">
        <v>1818</v>
      </c>
      <c r="F283" s="15" t="s">
        <v>1420</v>
      </c>
      <c r="G283" s="11"/>
      <c r="H283" s="12"/>
      <c r="I283" s="12"/>
      <c r="J283" s="12"/>
      <c r="K283" s="181" t="s">
        <v>2116</v>
      </c>
      <c r="L283" s="182"/>
      <c r="M283" s="183"/>
      <c r="N283" t="s">
        <v>2153</v>
      </c>
    </row>
    <row r="284" spans="1:14" ht="20.45" customHeight="1">
      <c r="A284" s="8">
        <v>7</v>
      </c>
      <c r="B284" s="14" t="s">
        <v>1939</v>
      </c>
      <c r="C284" s="9" t="s">
        <v>1940</v>
      </c>
      <c r="D284" s="10" t="s">
        <v>1765</v>
      </c>
      <c r="E284" s="15" t="s">
        <v>1818</v>
      </c>
      <c r="F284" s="15" t="s">
        <v>1420</v>
      </c>
      <c r="G284" s="11"/>
      <c r="H284" s="12"/>
      <c r="I284" s="12"/>
      <c r="J284" s="12"/>
      <c r="K284" s="181" t="s">
        <v>2116</v>
      </c>
      <c r="L284" s="182"/>
      <c r="M284" s="183"/>
      <c r="N284" t="s">
        <v>2153</v>
      </c>
    </row>
    <row r="285" spans="1:14" ht="20.45" customHeight="1">
      <c r="A285" s="8">
        <v>8</v>
      </c>
      <c r="B285" s="14" t="s">
        <v>1941</v>
      </c>
      <c r="C285" s="9" t="s">
        <v>1942</v>
      </c>
      <c r="D285" s="10" t="s">
        <v>1943</v>
      </c>
      <c r="E285" s="15" t="s">
        <v>1818</v>
      </c>
      <c r="F285" s="15" t="s">
        <v>1420</v>
      </c>
      <c r="G285" s="11"/>
      <c r="H285" s="12"/>
      <c r="I285" s="12"/>
      <c r="J285" s="12"/>
      <c r="K285" s="181" t="s">
        <v>2116</v>
      </c>
      <c r="L285" s="182"/>
      <c r="M285" s="183"/>
      <c r="N285" t="s">
        <v>2153</v>
      </c>
    </row>
    <row r="286" spans="1:14" ht="20.45" customHeight="1">
      <c r="A286" s="8">
        <v>9</v>
      </c>
      <c r="B286" s="14" t="s">
        <v>1944</v>
      </c>
      <c r="C286" s="9" t="s">
        <v>1945</v>
      </c>
      <c r="D286" s="10" t="s">
        <v>1946</v>
      </c>
      <c r="E286" s="15" t="s">
        <v>1818</v>
      </c>
      <c r="F286" s="15" t="s">
        <v>1420</v>
      </c>
      <c r="G286" s="11"/>
      <c r="H286" s="12"/>
      <c r="I286" s="12"/>
      <c r="J286" s="12"/>
      <c r="K286" s="181" t="s">
        <v>2116</v>
      </c>
      <c r="L286" s="182"/>
      <c r="M286" s="183"/>
      <c r="N286" t="s">
        <v>2153</v>
      </c>
    </row>
    <row r="287" spans="1:14" ht="20.45" customHeight="1">
      <c r="A287" s="8">
        <v>10</v>
      </c>
      <c r="B287" s="14" t="s">
        <v>1947</v>
      </c>
      <c r="C287" s="9" t="s">
        <v>1948</v>
      </c>
      <c r="D287" s="10" t="s">
        <v>1776</v>
      </c>
      <c r="E287" s="15" t="s">
        <v>1818</v>
      </c>
      <c r="F287" s="15" t="s">
        <v>1420</v>
      </c>
      <c r="G287" s="11"/>
      <c r="H287" s="12"/>
      <c r="I287" s="12"/>
      <c r="J287" s="12"/>
      <c r="K287" s="181" t="s">
        <v>2116</v>
      </c>
      <c r="L287" s="182"/>
      <c r="M287" s="183"/>
      <c r="N287" t="s">
        <v>2153</v>
      </c>
    </row>
    <row r="288" spans="1:14" ht="20.45" customHeight="1">
      <c r="A288" s="8">
        <v>11</v>
      </c>
      <c r="B288" s="14" t="s">
        <v>1949</v>
      </c>
      <c r="C288" s="9" t="s">
        <v>1950</v>
      </c>
      <c r="D288" s="10" t="s">
        <v>1776</v>
      </c>
      <c r="E288" s="15" t="s">
        <v>1818</v>
      </c>
      <c r="F288" s="15" t="s">
        <v>1420</v>
      </c>
      <c r="G288" s="11"/>
      <c r="H288" s="12"/>
      <c r="I288" s="12"/>
      <c r="J288" s="12"/>
      <c r="K288" s="181" t="s">
        <v>2116</v>
      </c>
      <c r="L288" s="182"/>
      <c r="M288" s="183"/>
      <c r="N288" t="s">
        <v>2153</v>
      </c>
    </row>
    <row r="289" spans="1:14" ht="20.45" customHeight="1">
      <c r="A289" s="8">
        <v>12</v>
      </c>
      <c r="B289" s="14" t="s">
        <v>1951</v>
      </c>
      <c r="C289" s="9" t="s">
        <v>1952</v>
      </c>
      <c r="D289" s="10" t="s">
        <v>1953</v>
      </c>
      <c r="E289" s="15" t="s">
        <v>1818</v>
      </c>
      <c r="F289" s="15" t="s">
        <v>1420</v>
      </c>
      <c r="G289" s="11"/>
      <c r="H289" s="12"/>
      <c r="I289" s="12"/>
      <c r="J289" s="12"/>
      <c r="K289" s="181" t="s">
        <v>2116</v>
      </c>
      <c r="L289" s="182"/>
      <c r="M289" s="183"/>
      <c r="N289" t="s">
        <v>2153</v>
      </c>
    </row>
    <row r="290" spans="1:14" ht="20.45" customHeight="1">
      <c r="A290" s="8">
        <v>13</v>
      </c>
      <c r="B290" s="14" t="s">
        <v>1954</v>
      </c>
      <c r="C290" s="9" t="s">
        <v>1955</v>
      </c>
      <c r="D290" s="10" t="s">
        <v>1783</v>
      </c>
      <c r="E290" s="15" t="s">
        <v>1818</v>
      </c>
      <c r="F290" s="15" t="s">
        <v>1420</v>
      </c>
      <c r="G290" s="11"/>
      <c r="H290" s="12"/>
      <c r="I290" s="12"/>
      <c r="J290" s="12"/>
      <c r="K290" s="181" t="s">
        <v>2116</v>
      </c>
      <c r="L290" s="182"/>
      <c r="M290" s="183"/>
      <c r="N290" t="s">
        <v>2153</v>
      </c>
    </row>
    <row r="291" spans="1:14" ht="20.45" customHeight="1">
      <c r="A291" s="8">
        <v>14</v>
      </c>
      <c r="B291" s="14" t="s">
        <v>1956</v>
      </c>
      <c r="C291" s="9" t="s">
        <v>1957</v>
      </c>
      <c r="D291" s="10" t="s">
        <v>1958</v>
      </c>
      <c r="E291" s="15" t="s">
        <v>1818</v>
      </c>
      <c r="F291" s="15" t="s">
        <v>1420</v>
      </c>
      <c r="G291" s="11"/>
      <c r="H291" s="12"/>
      <c r="I291" s="12"/>
      <c r="J291" s="12"/>
      <c r="K291" s="181" t="s">
        <v>2116</v>
      </c>
      <c r="L291" s="182"/>
      <c r="M291" s="183"/>
      <c r="N291" t="s">
        <v>2153</v>
      </c>
    </row>
    <row r="292" spans="1:14" ht="20.45" customHeight="1">
      <c r="A292" s="8">
        <v>15</v>
      </c>
      <c r="B292" s="14" t="s">
        <v>1959</v>
      </c>
      <c r="C292" s="9" t="s">
        <v>1960</v>
      </c>
      <c r="D292" s="10" t="s">
        <v>1792</v>
      </c>
      <c r="E292" s="15" t="s">
        <v>1818</v>
      </c>
      <c r="F292" s="15" t="s">
        <v>1420</v>
      </c>
      <c r="G292" s="11"/>
      <c r="H292" s="12"/>
      <c r="I292" s="12"/>
      <c r="J292" s="12"/>
      <c r="K292" s="181" t="s">
        <v>2116</v>
      </c>
      <c r="L292" s="182"/>
      <c r="M292" s="183"/>
      <c r="N292" t="s">
        <v>2153</v>
      </c>
    </row>
    <row r="293" spans="1:14" ht="20.45" customHeight="1">
      <c r="A293" s="8">
        <v>16</v>
      </c>
      <c r="B293" s="14" t="s">
        <v>1961</v>
      </c>
      <c r="C293" s="9" t="s">
        <v>1545</v>
      </c>
      <c r="D293" s="10" t="s">
        <v>1962</v>
      </c>
      <c r="E293" s="15" t="s">
        <v>1818</v>
      </c>
      <c r="F293" s="15" t="s">
        <v>1420</v>
      </c>
      <c r="G293" s="11"/>
      <c r="H293" s="12"/>
      <c r="I293" s="12"/>
      <c r="J293" s="12"/>
      <c r="K293" s="181" t="s">
        <v>2116</v>
      </c>
      <c r="L293" s="182"/>
      <c r="M293" s="183"/>
      <c r="N293" t="s">
        <v>2153</v>
      </c>
    </row>
    <row r="294" spans="1:14" ht="20.45" customHeight="1">
      <c r="A294" s="8">
        <v>17</v>
      </c>
      <c r="B294" s="14" t="s">
        <v>1963</v>
      </c>
      <c r="C294" s="9" t="s">
        <v>1964</v>
      </c>
      <c r="D294" s="10" t="s">
        <v>1798</v>
      </c>
      <c r="E294" s="15" t="s">
        <v>1818</v>
      </c>
      <c r="F294" s="15" t="s">
        <v>1420</v>
      </c>
      <c r="G294" s="11"/>
      <c r="H294" s="12"/>
      <c r="I294" s="12"/>
      <c r="J294" s="12"/>
      <c r="K294" s="181" t="s">
        <v>2116</v>
      </c>
      <c r="L294" s="182"/>
      <c r="M294" s="183"/>
      <c r="N294" t="s">
        <v>2153</v>
      </c>
    </row>
    <row r="295" spans="1:14" ht="20.45" customHeight="1">
      <c r="A295" s="8">
        <v>18</v>
      </c>
      <c r="B295" s="14" t="s">
        <v>1965</v>
      </c>
      <c r="C295" s="9" t="s">
        <v>1966</v>
      </c>
      <c r="D295" s="10" t="s">
        <v>1629</v>
      </c>
      <c r="E295" s="15" t="s">
        <v>1818</v>
      </c>
      <c r="F295" s="15" t="s">
        <v>1420</v>
      </c>
      <c r="G295" s="11"/>
      <c r="H295" s="12"/>
      <c r="I295" s="12"/>
      <c r="J295" s="12"/>
      <c r="K295" s="181" t="s">
        <v>2116</v>
      </c>
      <c r="L295" s="182"/>
      <c r="M295" s="183"/>
      <c r="N295" t="s">
        <v>2153</v>
      </c>
    </row>
    <row r="296" spans="1:14" ht="20.45" customHeight="1">
      <c r="A296" s="8">
        <v>19</v>
      </c>
      <c r="B296" s="14" t="s">
        <v>1967</v>
      </c>
      <c r="C296" s="9" t="s">
        <v>1968</v>
      </c>
      <c r="D296" s="10" t="s">
        <v>1435</v>
      </c>
      <c r="E296" s="15" t="s">
        <v>1969</v>
      </c>
      <c r="F296" s="15" t="s">
        <v>1420</v>
      </c>
      <c r="G296" s="11"/>
      <c r="H296" s="12"/>
      <c r="I296" s="12"/>
      <c r="J296" s="12"/>
      <c r="K296" s="181" t="s">
        <v>2116</v>
      </c>
      <c r="L296" s="182"/>
      <c r="M296" s="183"/>
      <c r="N296" t="s">
        <v>2153</v>
      </c>
    </row>
    <row r="297" spans="1:14" ht="20.45" customHeight="1">
      <c r="A297" s="8">
        <v>20</v>
      </c>
      <c r="B297" s="14" t="s">
        <v>1970</v>
      </c>
      <c r="C297" s="9" t="s">
        <v>1971</v>
      </c>
      <c r="D297" s="10" t="s">
        <v>1435</v>
      </c>
      <c r="E297" s="15" t="s">
        <v>1969</v>
      </c>
      <c r="F297" s="15" t="s">
        <v>1420</v>
      </c>
      <c r="G297" s="11"/>
      <c r="H297" s="12"/>
      <c r="I297" s="12"/>
      <c r="J297" s="12"/>
      <c r="K297" s="181" t="s">
        <v>2116</v>
      </c>
      <c r="L297" s="182"/>
      <c r="M297" s="183"/>
      <c r="N297" t="s">
        <v>2153</v>
      </c>
    </row>
    <row r="298" spans="1:14" ht="20.45" customHeight="1">
      <c r="A298" s="8">
        <v>21</v>
      </c>
      <c r="B298" s="14" t="s">
        <v>1972</v>
      </c>
      <c r="C298" s="9" t="s">
        <v>1973</v>
      </c>
      <c r="D298" s="10" t="s">
        <v>1435</v>
      </c>
      <c r="E298" s="15" t="s">
        <v>1969</v>
      </c>
      <c r="F298" s="15" t="s">
        <v>1420</v>
      </c>
      <c r="G298" s="11"/>
      <c r="H298" s="12"/>
      <c r="I298" s="12"/>
      <c r="J298" s="12"/>
      <c r="K298" s="181" t="s">
        <v>2116</v>
      </c>
      <c r="L298" s="182"/>
      <c r="M298" s="183"/>
      <c r="N298" t="s">
        <v>2153</v>
      </c>
    </row>
    <row r="299" spans="1:14" ht="20.45" customHeight="1">
      <c r="A299" s="8">
        <v>22</v>
      </c>
      <c r="B299" s="14" t="s">
        <v>1974</v>
      </c>
      <c r="C299" s="9" t="s">
        <v>1975</v>
      </c>
      <c r="D299" s="10" t="s">
        <v>1435</v>
      </c>
      <c r="E299" s="15" t="s">
        <v>1969</v>
      </c>
      <c r="F299" s="15" t="s">
        <v>1420</v>
      </c>
      <c r="G299" s="11"/>
      <c r="H299" s="12"/>
      <c r="I299" s="12"/>
      <c r="J299" s="12"/>
      <c r="K299" s="181" t="s">
        <v>2116</v>
      </c>
      <c r="L299" s="182"/>
      <c r="M299" s="183"/>
      <c r="N299" t="s">
        <v>2153</v>
      </c>
    </row>
    <row r="301" spans="1:14" s="1" customFormat="1" ht="18" customHeight="1">
      <c r="B301" s="196" t="s">
        <v>8</v>
      </c>
      <c r="C301" s="196"/>
      <c r="D301" s="197" t="s">
        <v>1418</v>
      </c>
      <c r="E301" s="197"/>
      <c r="F301" s="197"/>
      <c r="G301" s="197"/>
      <c r="H301" s="197"/>
      <c r="I301" s="197"/>
      <c r="J301" s="197"/>
      <c r="K301" s="142" t="s">
        <v>2154</v>
      </c>
    </row>
    <row r="302" spans="1:14" s="1" customFormat="1" ht="19.5" customHeight="1">
      <c r="B302" s="196" t="s">
        <v>9</v>
      </c>
      <c r="C302" s="196"/>
      <c r="D302" s="2" t="s">
        <v>564</v>
      </c>
      <c r="E302" s="197" t="s">
        <v>2112</v>
      </c>
      <c r="F302" s="197"/>
      <c r="G302" s="197"/>
      <c r="H302" s="197"/>
      <c r="I302" s="197"/>
      <c r="J302" s="197"/>
      <c r="K302" s="3" t="s">
        <v>10</v>
      </c>
      <c r="L302" s="4" t="s">
        <v>11</v>
      </c>
      <c r="M302" s="4">
        <v>2</v>
      </c>
    </row>
    <row r="303" spans="1:14" s="5" customFormat="1" ht="18.75" customHeight="1">
      <c r="B303" s="6" t="s">
        <v>2155</v>
      </c>
      <c r="C303" s="198" t="s">
        <v>2114</v>
      </c>
      <c r="D303" s="198"/>
      <c r="E303" s="198"/>
      <c r="F303" s="198"/>
      <c r="G303" s="198"/>
      <c r="H303" s="198"/>
      <c r="I303" s="198"/>
      <c r="J303" s="198"/>
      <c r="K303" s="3" t="s">
        <v>12</v>
      </c>
      <c r="L303" s="3" t="s">
        <v>11</v>
      </c>
      <c r="M303" s="3">
        <v>2</v>
      </c>
    </row>
    <row r="304" spans="1:14" s="5" customFormat="1" ht="23.25" customHeight="1">
      <c r="A304" s="199" t="s">
        <v>2156</v>
      </c>
      <c r="B304" s="199"/>
      <c r="C304" s="199"/>
      <c r="D304" s="199"/>
      <c r="E304" s="199"/>
      <c r="F304" s="199"/>
      <c r="G304" s="199"/>
      <c r="H304" s="199"/>
      <c r="I304" s="199"/>
      <c r="J304" s="199"/>
      <c r="K304" s="3" t="s">
        <v>13</v>
      </c>
      <c r="L304" s="3" t="s">
        <v>11</v>
      </c>
      <c r="M304" s="3">
        <v>1</v>
      </c>
    </row>
    <row r="305" spans="1:14" ht="3.75" customHeight="1"/>
    <row r="306" spans="1:14" ht="24" customHeight="1">
      <c r="A306" s="188" t="s">
        <v>0</v>
      </c>
      <c r="B306" s="187" t="s">
        <v>14</v>
      </c>
      <c r="C306" s="200" t="s">
        <v>4</v>
      </c>
      <c r="D306" s="201" t="s">
        <v>5</v>
      </c>
      <c r="E306" s="187" t="s">
        <v>20</v>
      </c>
      <c r="F306" s="187" t="s">
        <v>21</v>
      </c>
      <c r="G306" s="187" t="s">
        <v>15</v>
      </c>
      <c r="H306" s="187" t="s">
        <v>16</v>
      </c>
      <c r="I306" s="189" t="s">
        <v>7</v>
      </c>
      <c r="J306" s="189"/>
      <c r="K306" s="190" t="s">
        <v>17</v>
      </c>
      <c r="L306" s="191"/>
      <c r="M306" s="192"/>
    </row>
    <row r="307" spans="1:14" ht="24" customHeight="1">
      <c r="A307" s="188"/>
      <c r="B307" s="188"/>
      <c r="C307" s="200"/>
      <c r="D307" s="201"/>
      <c r="E307" s="188"/>
      <c r="F307" s="188"/>
      <c r="G307" s="188"/>
      <c r="H307" s="188"/>
      <c r="I307" s="7" t="s">
        <v>18</v>
      </c>
      <c r="J307" s="7" t="s">
        <v>19</v>
      </c>
      <c r="K307" s="193"/>
      <c r="L307" s="194"/>
      <c r="M307" s="195"/>
    </row>
    <row r="308" spans="1:14" ht="20.45" customHeight="1">
      <c r="A308" s="8">
        <v>1</v>
      </c>
      <c r="B308" s="14" t="s">
        <v>1976</v>
      </c>
      <c r="C308" s="9" t="s">
        <v>1977</v>
      </c>
      <c r="D308" s="10" t="s">
        <v>1978</v>
      </c>
      <c r="E308" s="15" t="s">
        <v>1969</v>
      </c>
      <c r="F308" s="15" t="s">
        <v>1420</v>
      </c>
      <c r="G308" s="11"/>
      <c r="H308" s="12"/>
      <c r="I308" s="12"/>
      <c r="J308" s="12"/>
      <c r="K308" s="184" t="s">
        <v>2116</v>
      </c>
      <c r="L308" s="185"/>
      <c r="M308" s="186"/>
      <c r="N308" t="s">
        <v>2157</v>
      </c>
    </row>
    <row r="309" spans="1:14" ht="20.45" customHeight="1">
      <c r="A309" s="8">
        <v>2</v>
      </c>
      <c r="B309" s="14" t="s">
        <v>1979</v>
      </c>
      <c r="C309" s="9" t="s">
        <v>1980</v>
      </c>
      <c r="D309" s="10" t="s">
        <v>1981</v>
      </c>
      <c r="E309" s="15" t="s">
        <v>1969</v>
      </c>
      <c r="F309" s="15" t="s">
        <v>1420</v>
      </c>
      <c r="G309" s="11"/>
      <c r="H309" s="12"/>
      <c r="I309" s="12"/>
      <c r="J309" s="12"/>
      <c r="K309" s="181" t="s">
        <v>2116</v>
      </c>
      <c r="L309" s="182"/>
      <c r="M309" s="183"/>
      <c r="N309" t="s">
        <v>2157</v>
      </c>
    </row>
    <row r="310" spans="1:14" ht="20.45" customHeight="1">
      <c r="A310" s="8">
        <v>3</v>
      </c>
      <c r="B310" s="14" t="s">
        <v>1982</v>
      </c>
      <c r="C310" s="9" t="s">
        <v>1983</v>
      </c>
      <c r="D310" s="10" t="s">
        <v>1984</v>
      </c>
      <c r="E310" s="15" t="s">
        <v>1969</v>
      </c>
      <c r="F310" s="15" t="s">
        <v>1420</v>
      </c>
      <c r="G310" s="11"/>
      <c r="H310" s="12"/>
      <c r="I310" s="12"/>
      <c r="J310" s="12"/>
      <c r="K310" s="181" t="s">
        <v>2116</v>
      </c>
      <c r="L310" s="182"/>
      <c r="M310" s="183"/>
      <c r="N310" t="s">
        <v>2157</v>
      </c>
    </row>
    <row r="311" spans="1:14" ht="20.45" customHeight="1">
      <c r="A311" s="8">
        <v>4</v>
      </c>
      <c r="B311" s="14" t="s">
        <v>1985</v>
      </c>
      <c r="C311" s="9" t="s">
        <v>1986</v>
      </c>
      <c r="D311" s="10" t="s">
        <v>1987</v>
      </c>
      <c r="E311" s="15" t="s">
        <v>1969</v>
      </c>
      <c r="F311" s="15" t="s">
        <v>1420</v>
      </c>
      <c r="G311" s="11"/>
      <c r="H311" s="12"/>
      <c r="I311" s="12"/>
      <c r="J311" s="12"/>
      <c r="K311" s="181" t="s">
        <v>2116</v>
      </c>
      <c r="L311" s="182"/>
      <c r="M311" s="183"/>
      <c r="N311" t="s">
        <v>2157</v>
      </c>
    </row>
    <row r="312" spans="1:14" ht="20.45" customHeight="1">
      <c r="A312" s="8">
        <v>5</v>
      </c>
      <c r="B312" s="14" t="s">
        <v>1988</v>
      </c>
      <c r="C312" s="9" t="s">
        <v>1899</v>
      </c>
      <c r="D312" s="10" t="s">
        <v>1457</v>
      </c>
      <c r="E312" s="15" t="s">
        <v>1969</v>
      </c>
      <c r="F312" s="15" t="s">
        <v>1420</v>
      </c>
      <c r="G312" s="11"/>
      <c r="H312" s="12"/>
      <c r="I312" s="12"/>
      <c r="J312" s="12"/>
      <c r="K312" s="181" t="s">
        <v>2116</v>
      </c>
      <c r="L312" s="182"/>
      <c r="M312" s="183"/>
      <c r="N312" t="s">
        <v>2157</v>
      </c>
    </row>
    <row r="313" spans="1:14" ht="20.45" customHeight="1">
      <c r="A313" s="8">
        <v>6</v>
      </c>
      <c r="B313" s="14" t="s">
        <v>1989</v>
      </c>
      <c r="C313" s="9" t="s">
        <v>1990</v>
      </c>
      <c r="D313" s="10" t="s">
        <v>1642</v>
      </c>
      <c r="E313" s="15" t="s">
        <v>1969</v>
      </c>
      <c r="F313" s="15" t="s">
        <v>1420</v>
      </c>
      <c r="G313" s="11"/>
      <c r="H313" s="12"/>
      <c r="I313" s="12"/>
      <c r="J313" s="12"/>
      <c r="K313" s="181" t="s">
        <v>2116</v>
      </c>
      <c r="L313" s="182"/>
      <c r="M313" s="183"/>
      <c r="N313" t="s">
        <v>2157</v>
      </c>
    </row>
    <row r="314" spans="1:14" ht="20.45" customHeight="1">
      <c r="A314" s="8">
        <v>7</v>
      </c>
      <c r="B314" s="14" t="s">
        <v>1991</v>
      </c>
      <c r="C314" s="9" t="s">
        <v>1992</v>
      </c>
      <c r="D314" s="10" t="s">
        <v>1642</v>
      </c>
      <c r="E314" s="15" t="s">
        <v>1969</v>
      </c>
      <c r="F314" s="15" t="s">
        <v>1420</v>
      </c>
      <c r="G314" s="11"/>
      <c r="H314" s="12"/>
      <c r="I314" s="12"/>
      <c r="J314" s="12"/>
      <c r="K314" s="181" t="s">
        <v>2116</v>
      </c>
      <c r="L314" s="182"/>
      <c r="M314" s="183"/>
      <c r="N314" t="s">
        <v>2157</v>
      </c>
    </row>
    <row r="315" spans="1:14" ht="20.45" customHeight="1">
      <c r="A315" s="8">
        <v>8</v>
      </c>
      <c r="B315" s="14" t="s">
        <v>1993</v>
      </c>
      <c r="C315" s="9" t="s">
        <v>1994</v>
      </c>
      <c r="D315" s="10" t="s">
        <v>1645</v>
      </c>
      <c r="E315" s="15" t="s">
        <v>1969</v>
      </c>
      <c r="F315" s="15" t="s">
        <v>1420</v>
      </c>
      <c r="G315" s="11"/>
      <c r="H315" s="12"/>
      <c r="I315" s="12"/>
      <c r="J315" s="12"/>
      <c r="K315" s="181" t="s">
        <v>2116</v>
      </c>
      <c r="L315" s="182"/>
      <c r="M315" s="183"/>
      <c r="N315" t="s">
        <v>2157</v>
      </c>
    </row>
    <row r="316" spans="1:14" ht="20.45" customHeight="1">
      <c r="A316" s="8">
        <v>9</v>
      </c>
      <c r="B316" s="14" t="s">
        <v>1995</v>
      </c>
      <c r="C316" s="9" t="s">
        <v>1996</v>
      </c>
      <c r="D316" s="10" t="s">
        <v>1648</v>
      </c>
      <c r="E316" s="15" t="s">
        <v>1969</v>
      </c>
      <c r="F316" s="15" t="s">
        <v>1420</v>
      </c>
      <c r="G316" s="11"/>
      <c r="H316" s="12"/>
      <c r="I316" s="12"/>
      <c r="J316" s="12"/>
      <c r="K316" s="181" t="s">
        <v>2116</v>
      </c>
      <c r="L316" s="182"/>
      <c r="M316" s="183"/>
      <c r="N316" t="s">
        <v>2157</v>
      </c>
    </row>
    <row r="317" spans="1:14" ht="20.45" customHeight="1">
      <c r="A317" s="8">
        <v>10</v>
      </c>
      <c r="B317" s="14" t="s">
        <v>1997</v>
      </c>
      <c r="C317" s="9" t="s">
        <v>1998</v>
      </c>
      <c r="D317" s="10" t="s">
        <v>1853</v>
      </c>
      <c r="E317" s="15" t="s">
        <v>1969</v>
      </c>
      <c r="F317" s="15" t="s">
        <v>1420</v>
      </c>
      <c r="G317" s="11"/>
      <c r="H317" s="12"/>
      <c r="I317" s="12"/>
      <c r="J317" s="12"/>
      <c r="K317" s="181" t="s">
        <v>2116</v>
      </c>
      <c r="L317" s="182"/>
      <c r="M317" s="183"/>
      <c r="N317" t="s">
        <v>2157</v>
      </c>
    </row>
    <row r="318" spans="1:14" ht="20.45" customHeight="1">
      <c r="A318" s="8">
        <v>11</v>
      </c>
      <c r="B318" s="14" t="s">
        <v>1999</v>
      </c>
      <c r="C318" s="9" t="s">
        <v>2000</v>
      </c>
      <c r="D318" s="10" t="s">
        <v>1853</v>
      </c>
      <c r="E318" s="15" t="s">
        <v>1969</v>
      </c>
      <c r="F318" s="15" t="s">
        <v>1420</v>
      </c>
      <c r="G318" s="11"/>
      <c r="H318" s="12"/>
      <c r="I318" s="12"/>
      <c r="J318" s="12"/>
      <c r="K318" s="181" t="s">
        <v>2116</v>
      </c>
      <c r="L318" s="182"/>
      <c r="M318" s="183"/>
      <c r="N318" t="s">
        <v>2157</v>
      </c>
    </row>
    <row r="319" spans="1:14" ht="20.45" customHeight="1">
      <c r="A319" s="8">
        <v>12</v>
      </c>
      <c r="B319" s="14" t="s">
        <v>2001</v>
      </c>
      <c r="C319" s="9" t="s">
        <v>2002</v>
      </c>
      <c r="D319" s="10" t="s">
        <v>1465</v>
      </c>
      <c r="E319" s="15" t="s">
        <v>1969</v>
      </c>
      <c r="F319" s="15" t="s">
        <v>1420</v>
      </c>
      <c r="G319" s="11"/>
      <c r="H319" s="12"/>
      <c r="I319" s="12"/>
      <c r="J319" s="12"/>
      <c r="K319" s="181" t="s">
        <v>2116</v>
      </c>
      <c r="L319" s="182"/>
      <c r="M319" s="183"/>
      <c r="N319" t="s">
        <v>2157</v>
      </c>
    </row>
    <row r="320" spans="1:14" ht="20.45" customHeight="1">
      <c r="A320" s="8">
        <v>13</v>
      </c>
      <c r="B320" s="14" t="s">
        <v>2003</v>
      </c>
      <c r="C320" s="9" t="s">
        <v>2004</v>
      </c>
      <c r="D320" s="10" t="s">
        <v>2005</v>
      </c>
      <c r="E320" s="15" t="s">
        <v>1969</v>
      </c>
      <c r="F320" s="15" t="s">
        <v>1420</v>
      </c>
      <c r="G320" s="11"/>
      <c r="H320" s="12"/>
      <c r="I320" s="12"/>
      <c r="J320" s="12"/>
      <c r="K320" s="181" t="s">
        <v>2116</v>
      </c>
      <c r="L320" s="182"/>
      <c r="M320" s="183"/>
      <c r="N320" t="s">
        <v>2157</v>
      </c>
    </row>
    <row r="321" spans="1:14" ht="20.45" customHeight="1">
      <c r="A321" s="8">
        <v>14</v>
      </c>
      <c r="B321" s="14" t="s">
        <v>2006</v>
      </c>
      <c r="C321" s="9" t="s">
        <v>1638</v>
      </c>
      <c r="D321" s="10" t="s">
        <v>2007</v>
      </c>
      <c r="E321" s="15" t="s">
        <v>1969</v>
      </c>
      <c r="F321" s="15" t="s">
        <v>1420</v>
      </c>
      <c r="G321" s="11"/>
      <c r="H321" s="12"/>
      <c r="I321" s="12"/>
      <c r="J321" s="12"/>
      <c r="K321" s="181" t="s">
        <v>2116</v>
      </c>
      <c r="L321" s="182"/>
      <c r="M321" s="183"/>
      <c r="N321" t="s">
        <v>2157</v>
      </c>
    </row>
    <row r="322" spans="1:14" ht="20.45" customHeight="1">
      <c r="A322" s="8">
        <v>15</v>
      </c>
      <c r="B322" s="14" t="s">
        <v>2008</v>
      </c>
      <c r="C322" s="9" t="s">
        <v>2009</v>
      </c>
      <c r="D322" s="10" t="s">
        <v>1659</v>
      </c>
      <c r="E322" s="15" t="s">
        <v>1969</v>
      </c>
      <c r="F322" s="15" t="s">
        <v>1420</v>
      </c>
      <c r="G322" s="11"/>
      <c r="H322" s="12"/>
      <c r="I322" s="12"/>
      <c r="J322" s="12"/>
      <c r="K322" s="181" t="s">
        <v>2116</v>
      </c>
      <c r="L322" s="182"/>
      <c r="M322" s="183"/>
      <c r="N322" t="s">
        <v>2157</v>
      </c>
    </row>
    <row r="323" spans="1:14" ht="20.45" customHeight="1">
      <c r="A323" s="8">
        <v>16</v>
      </c>
      <c r="B323" s="14" t="s">
        <v>2010</v>
      </c>
      <c r="C323" s="9" t="s">
        <v>2011</v>
      </c>
      <c r="D323" s="10" t="s">
        <v>1477</v>
      </c>
      <c r="E323" s="15" t="s">
        <v>1969</v>
      </c>
      <c r="F323" s="15" t="s">
        <v>1420</v>
      </c>
      <c r="G323" s="11"/>
      <c r="H323" s="12"/>
      <c r="I323" s="12"/>
      <c r="J323" s="12"/>
      <c r="K323" s="181" t="s">
        <v>2116</v>
      </c>
      <c r="L323" s="182"/>
      <c r="M323" s="183"/>
      <c r="N323" t="s">
        <v>2157</v>
      </c>
    </row>
    <row r="324" spans="1:14" ht="20.45" customHeight="1">
      <c r="A324" s="8">
        <v>17</v>
      </c>
      <c r="B324" s="14" t="s">
        <v>2012</v>
      </c>
      <c r="C324" s="9" t="s">
        <v>2013</v>
      </c>
      <c r="D324" s="10" t="s">
        <v>1861</v>
      </c>
      <c r="E324" s="15" t="s">
        <v>1969</v>
      </c>
      <c r="F324" s="15" t="s">
        <v>1420</v>
      </c>
      <c r="G324" s="11"/>
      <c r="H324" s="12"/>
      <c r="I324" s="12"/>
      <c r="J324" s="12"/>
      <c r="K324" s="181" t="s">
        <v>2116</v>
      </c>
      <c r="L324" s="182"/>
      <c r="M324" s="183"/>
      <c r="N324" t="s">
        <v>2157</v>
      </c>
    </row>
    <row r="325" spans="1:14" ht="20.45" customHeight="1">
      <c r="A325" s="8">
        <v>18</v>
      </c>
      <c r="B325" s="14" t="s">
        <v>2014</v>
      </c>
      <c r="C325" s="9" t="s">
        <v>2015</v>
      </c>
      <c r="D325" s="10" t="s">
        <v>1866</v>
      </c>
      <c r="E325" s="15" t="s">
        <v>1969</v>
      </c>
      <c r="F325" s="15" t="s">
        <v>1420</v>
      </c>
      <c r="G325" s="11"/>
      <c r="H325" s="12"/>
      <c r="I325" s="12"/>
      <c r="J325" s="12"/>
      <c r="K325" s="181" t="s">
        <v>2116</v>
      </c>
      <c r="L325" s="182"/>
      <c r="M325" s="183"/>
      <c r="N325" t="s">
        <v>2157</v>
      </c>
    </row>
    <row r="326" spans="1:14" ht="20.45" customHeight="1">
      <c r="A326" s="8">
        <v>19</v>
      </c>
      <c r="B326" s="14" t="s">
        <v>2016</v>
      </c>
      <c r="C326" s="9" t="s">
        <v>2017</v>
      </c>
      <c r="D326" s="10" t="s">
        <v>1866</v>
      </c>
      <c r="E326" s="15" t="s">
        <v>1969</v>
      </c>
      <c r="F326" s="15" t="s">
        <v>1420</v>
      </c>
      <c r="G326" s="11"/>
      <c r="H326" s="12"/>
      <c r="I326" s="12"/>
      <c r="J326" s="12"/>
      <c r="K326" s="181" t="s">
        <v>2116</v>
      </c>
      <c r="L326" s="182"/>
      <c r="M326" s="183"/>
      <c r="N326" t="s">
        <v>2157</v>
      </c>
    </row>
    <row r="327" spans="1:14" ht="20.45" customHeight="1">
      <c r="A327" s="8">
        <v>20</v>
      </c>
      <c r="B327" s="14" t="s">
        <v>2018</v>
      </c>
      <c r="C327" s="9" t="s">
        <v>2019</v>
      </c>
      <c r="D327" s="10" t="s">
        <v>2020</v>
      </c>
      <c r="E327" s="15" t="s">
        <v>1969</v>
      </c>
      <c r="F327" s="15" t="s">
        <v>1420</v>
      </c>
      <c r="G327" s="11"/>
      <c r="H327" s="12"/>
      <c r="I327" s="12"/>
      <c r="J327" s="12"/>
      <c r="K327" s="181" t="s">
        <v>2116</v>
      </c>
      <c r="L327" s="182"/>
      <c r="M327" s="183"/>
      <c r="N327" t="s">
        <v>2157</v>
      </c>
    </row>
    <row r="328" spans="1:14" ht="20.45" customHeight="1">
      <c r="A328" s="8">
        <v>21</v>
      </c>
      <c r="B328" s="14" t="s">
        <v>2021</v>
      </c>
      <c r="C328" s="9" t="s">
        <v>2022</v>
      </c>
      <c r="D328" s="10" t="s">
        <v>1488</v>
      </c>
      <c r="E328" s="15" t="s">
        <v>1969</v>
      </c>
      <c r="F328" s="15" t="s">
        <v>1420</v>
      </c>
      <c r="G328" s="11"/>
      <c r="H328" s="12"/>
      <c r="I328" s="12"/>
      <c r="J328" s="12"/>
      <c r="K328" s="181" t="s">
        <v>2116</v>
      </c>
      <c r="L328" s="182"/>
      <c r="M328" s="183"/>
      <c r="N328" t="s">
        <v>2157</v>
      </c>
    </row>
    <row r="329" spans="1:14" ht="20.45" customHeight="1">
      <c r="A329" s="8">
        <v>22</v>
      </c>
      <c r="B329" s="14" t="s">
        <v>2023</v>
      </c>
      <c r="C329" s="9" t="s">
        <v>1671</v>
      </c>
      <c r="D329" s="10" t="s">
        <v>1488</v>
      </c>
      <c r="E329" s="15" t="s">
        <v>1969</v>
      </c>
      <c r="F329" s="15" t="s">
        <v>1420</v>
      </c>
      <c r="G329" s="11"/>
      <c r="H329" s="12"/>
      <c r="I329" s="12"/>
      <c r="J329" s="12"/>
      <c r="K329" s="181" t="s">
        <v>2116</v>
      </c>
      <c r="L329" s="182"/>
      <c r="M329" s="183"/>
      <c r="N329" t="s">
        <v>2157</v>
      </c>
    </row>
    <row r="331" spans="1:14" s="1" customFormat="1" ht="18" customHeight="1">
      <c r="B331" s="196" t="s">
        <v>8</v>
      </c>
      <c r="C331" s="196"/>
      <c r="D331" s="197" t="s">
        <v>1418</v>
      </c>
      <c r="E331" s="197"/>
      <c r="F331" s="197"/>
      <c r="G331" s="197"/>
      <c r="H331" s="197"/>
      <c r="I331" s="197"/>
      <c r="J331" s="197"/>
      <c r="K331" s="142" t="s">
        <v>2158</v>
      </c>
    </row>
    <row r="332" spans="1:14" s="1" customFormat="1" ht="19.5" customHeight="1">
      <c r="B332" s="196" t="s">
        <v>9</v>
      </c>
      <c r="C332" s="196"/>
      <c r="D332" s="2" t="s">
        <v>164</v>
      </c>
      <c r="E332" s="197" t="s">
        <v>2112</v>
      </c>
      <c r="F332" s="197"/>
      <c r="G332" s="197"/>
      <c r="H332" s="197"/>
      <c r="I332" s="197"/>
      <c r="J332" s="197"/>
      <c r="K332" s="3" t="s">
        <v>10</v>
      </c>
      <c r="L332" s="4" t="s">
        <v>11</v>
      </c>
      <c r="M332" s="4">
        <v>2</v>
      </c>
    </row>
    <row r="333" spans="1:14" s="5" customFormat="1" ht="18.75" customHeight="1">
      <c r="B333" s="6" t="s">
        <v>2159</v>
      </c>
      <c r="C333" s="198" t="s">
        <v>2114</v>
      </c>
      <c r="D333" s="198"/>
      <c r="E333" s="198"/>
      <c r="F333" s="198"/>
      <c r="G333" s="198"/>
      <c r="H333" s="198"/>
      <c r="I333" s="198"/>
      <c r="J333" s="198"/>
      <c r="K333" s="3" t="s">
        <v>12</v>
      </c>
      <c r="L333" s="3" t="s">
        <v>11</v>
      </c>
      <c r="M333" s="3">
        <v>2</v>
      </c>
    </row>
    <row r="334" spans="1:14" s="5" customFormat="1" ht="23.25" customHeight="1">
      <c r="A334" s="199" t="s">
        <v>2160</v>
      </c>
      <c r="B334" s="199"/>
      <c r="C334" s="199"/>
      <c r="D334" s="199"/>
      <c r="E334" s="199"/>
      <c r="F334" s="199"/>
      <c r="G334" s="199"/>
      <c r="H334" s="199"/>
      <c r="I334" s="199"/>
      <c r="J334" s="199"/>
      <c r="K334" s="3" t="s">
        <v>13</v>
      </c>
      <c r="L334" s="3" t="s">
        <v>11</v>
      </c>
      <c r="M334" s="3">
        <v>1</v>
      </c>
    </row>
    <row r="335" spans="1:14" ht="3.75" customHeight="1"/>
    <row r="336" spans="1:14" ht="24" customHeight="1">
      <c r="A336" s="188" t="s">
        <v>0</v>
      </c>
      <c r="B336" s="187" t="s">
        <v>14</v>
      </c>
      <c r="C336" s="200" t="s">
        <v>4</v>
      </c>
      <c r="D336" s="201" t="s">
        <v>5</v>
      </c>
      <c r="E336" s="187" t="s">
        <v>20</v>
      </c>
      <c r="F336" s="187" t="s">
        <v>21</v>
      </c>
      <c r="G336" s="187" t="s">
        <v>15</v>
      </c>
      <c r="H336" s="187" t="s">
        <v>16</v>
      </c>
      <c r="I336" s="189" t="s">
        <v>7</v>
      </c>
      <c r="J336" s="189"/>
      <c r="K336" s="190" t="s">
        <v>17</v>
      </c>
      <c r="L336" s="191"/>
      <c r="M336" s="192"/>
    </row>
    <row r="337" spans="1:14" ht="24" customHeight="1">
      <c r="A337" s="188"/>
      <c r="B337" s="188"/>
      <c r="C337" s="200"/>
      <c r="D337" s="201"/>
      <c r="E337" s="188"/>
      <c r="F337" s="188"/>
      <c r="G337" s="188"/>
      <c r="H337" s="188"/>
      <c r="I337" s="7" t="s">
        <v>18</v>
      </c>
      <c r="J337" s="7" t="s">
        <v>19</v>
      </c>
      <c r="K337" s="193"/>
      <c r="L337" s="194"/>
      <c r="M337" s="195"/>
    </row>
    <row r="338" spans="1:14" ht="20.45" customHeight="1">
      <c r="A338" s="8">
        <v>1</v>
      </c>
      <c r="B338" s="14" t="s">
        <v>2024</v>
      </c>
      <c r="C338" s="9" t="s">
        <v>2025</v>
      </c>
      <c r="D338" s="10" t="s">
        <v>1873</v>
      </c>
      <c r="E338" s="15" t="s">
        <v>1969</v>
      </c>
      <c r="F338" s="15" t="s">
        <v>1420</v>
      </c>
      <c r="G338" s="11"/>
      <c r="H338" s="12"/>
      <c r="I338" s="12"/>
      <c r="J338" s="12"/>
      <c r="K338" s="184" t="s">
        <v>2116</v>
      </c>
      <c r="L338" s="185"/>
      <c r="M338" s="186"/>
      <c r="N338" t="s">
        <v>2161</v>
      </c>
    </row>
    <row r="339" spans="1:14" ht="20.45" customHeight="1">
      <c r="A339" s="8">
        <v>2</v>
      </c>
      <c r="B339" s="14" t="s">
        <v>2026</v>
      </c>
      <c r="C339" s="9" t="s">
        <v>2027</v>
      </c>
      <c r="D339" s="10" t="s">
        <v>1669</v>
      </c>
      <c r="E339" s="15" t="s">
        <v>1969</v>
      </c>
      <c r="F339" s="15" t="s">
        <v>1420</v>
      </c>
      <c r="G339" s="11"/>
      <c r="H339" s="12"/>
      <c r="I339" s="12"/>
      <c r="J339" s="12"/>
      <c r="K339" s="181" t="s">
        <v>2116</v>
      </c>
      <c r="L339" s="182"/>
      <c r="M339" s="183"/>
      <c r="N339" t="s">
        <v>2161</v>
      </c>
    </row>
    <row r="340" spans="1:14" ht="20.45" customHeight="1">
      <c r="A340" s="8">
        <v>3</v>
      </c>
      <c r="B340" s="14" t="s">
        <v>2028</v>
      </c>
      <c r="C340" s="9" t="s">
        <v>2029</v>
      </c>
      <c r="D340" s="10" t="s">
        <v>1508</v>
      </c>
      <c r="E340" s="15" t="s">
        <v>1969</v>
      </c>
      <c r="F340" s="15" t="s">
        <v>1420</v>
      </c>
      <c r="G340" s="11"/>
      <c r="H340" s="12"/>
      <c r="I340" s="12"/>
      <c r="J340" s="12"/>
      <c r="K340" s="181" t="s">
        <v>2116</v>
      </c>
      <c r="L340" s="182"/>
      <c r="M340" s="183"/>
      <c r="N340" t="s">
        <v>2161</v>
      </c>
    </row>
    <row r="341" spans="1:14" ht="20.45" customHeight="1">
      <c r="A341" s="8">
        <v>4</v>
      </c>
      <c r="B341" s="14" t="s">
        <v>2030</v>
      </c>
      <c r="C341" s="9" t="s">
        <v>2031</v>
      </c>
      <c r="D341" s="10" t="s">
        <v>1508</v>
      </c>
      <c r="E341" s="15" t="s">
        <v>1969</v>
      </c>
      <c r="F341" s="15" t="s">
        <v>1420</v>
      </c>
      <c r="G341" s="11"/>
      <c r="H341" s="12"/>
      <c r="I341" s="12"/>
      <c r="J341" s="12"/>
      <c r="K341" s="181" t="s">
        <v>2116</v>
      </c>
      <c r="L341" s="182"/>
      <c r="M341" s="183"/>
      <c r="N341" t="s">
        <v>2161</v>
      </c>
    </row>
    <row r="342" spans="1:14" ht="20.45" customHeight="1">
      <c r="A342" s="8">
        <v>5</v>
      </c>
      <c r="B342" s="14" t="s">
        <v>2032</v>
      </c>
      <c r="C342" s="9" t="s">
        <v>2033</v>
      </c>
      <c r="D342" s="10" t="s">
        <v>1518</v>
      </c>
      <c r="E342" s="15" t="s">
        <v>1969</v>
      </c>
      <c r="F342" s="15" t="s">
        <v>1420</v>
      </c>
      <c r="G342" s="11"/>
      <c r="H342" s="12"/>
      <c r="I342" s="12"/>
      <c r="J342" s="12"/>
      <c r="K342" s="181" t="s">
        <v>2116</v>
      </c>
      <c r="L342" s="182"/>
      <c r="M342" s="183"/>
      <c r="N342" t="s">
        <v>2161</v>
      </c>
    </row>
    <row r="343" spans="1:14" ht="20.45" customHeight="1">
      <c r="A343" s="8">
        <v>6</v>
      </c>
      <c r="B343" s="14" t="s">
        <v>2034</v>
      </c>
      <c r="C343" s="9" t="s">
        <v>2035</v>
      </c>
      <c r="D343" s="10" t="s">
        <v>1521</v>
      </c>
      <c r="E343" s="15" t="s">
        <v>1969</v>
      </c>
      <c r="F343" s="15" t="s">
        <v>1420</v>
      </c>
      <c r="G343" s="11"/>
      <c r="H343" s="12"/>
      <c r="I343" s="12"/>
      <c r="J343" s="12"/>
      <c r="K343" s="181" t="s">
        <v>2116</v>
      </c>
      <c r="L343" s="182"/>
      <c r="M343" s="183"/>
      <c r="N343" t="s">
        <v>2161</v>
      </c>
    </row>
    <row r="344" spans="1:14" ht="20.45" customHeight="1">
      <c r="A344" s="8">
        <v>7</v>
      </c>
      <c r="B344" s="14" t="s">
        <v>2036</v>
      </c>
      <c r="C344" s="9" t="s">
        <v>1641</v>
      </c>
      <c r="D344" s="10" t="s">
        <v>1897</v>
      </c>
      <c r="E344" s="15" t="s">
        <v>1969</v>
      </c>
      <c r="F344" s="15" t="s">
        <v>1420</v>
      </c>
      <c r="G344" s="11"/>
      <c r="H344" s="12"/>
      <c r="I344" s="12"/>
      <c r="J344" s="12"/>
      <c r="K344" s="181" t="s">
        <v>2116</v>
      </c>
      <c r="L344" s="182"/>
      <c r="M344" s="183"/>
      <c r="N344" t="s">
        <v>2161</v>
      </c>
    </row>
    <row r="345" spans="1:14" ht="20.45" customHeight="1">
      <c r="A345" s="8">
        <v>8</v>
      </c>
      <c r="B345" s="14" t="s">
        <v>2037</v>
      </c>
      <c r="C345" s="9" t="s">
        <v>2038</v>
      </c>
      <c r="D345" s="10" t="s">
        <v>1897</v>
      </c>
      <c r="E345" s="15" t="s">
        <v>1969</v>
      </c>
      <c r="F345" s="15" t="s">
        <v>1420</v>
      </c>
      <c r="G345" s="11"/>
      <c r="H345" s="12"/>
      <c r="I345" s="12"/>
      <c r="J345" s="12"/>
      <c r="K345" s="181" t="s">
        <v>2116</v>
      </c>
      <c r="L345" s="182"/>
      <c r="M345" s="183"/>
      <c r="N345" t="s">
        <v>2161</v>
      </c>
    </row>
    <row r="346" spans="1:14" ht="20.45" customHeight="1">
      <c r="A346" s="8">
        <v>9</v>
      </c>
      <c r="B346" s="14" t="s">
        <v>2039</v>
      </c>
      <c r="C346" s="9" t="s">
        <v>2040</v>
      </c>
      <c r="D346" s="10" t="s">
        <v>1897</v>
      </c>
      <c r="E346" s="15" t="s">
        <v>1969</v>
      </c>
      <c r="F346" s="15" t="s">
        <v>1420</v>
      </c>
      <c r="G346" s="11"/>
      <c r="H346" s="12"/>
      <c r="I346" s="12"/>
      <c r="J346" s="12"/>
      <c r="K346" s="181" t="s">
        <v>2116</v>
      </c>
      <c r="L346" s="182"/>
      <c r="M346" s="183"/>
      <c r="N346" t="s">
        <v>2161</v>
      </c>
    </row>
    <row r="347" spans="1:14" ht="20.45" customHeight="1">
      <c r="A347" s="8">
        <v>10</v>
      </c>
      <c r="B347" s="14" t="s">
        <v>2041</v>
      </c>
      <c r="C347" s="9" t="s">
        <v>2042</v>
      </c>
      <c r="D347" s="10" t="s">
        <v>1897</v>
      </c>
      <c r="E347" s="15" t="s">
        <v>1969</v>
      </c>
      <c r="F347" s="15" t="s">
        <v>1420</v>
      </c>
      <c r="G347" s="11"/>
      <c r="H347" s="12"/>
      <c r="I347" s="12"/>
      <c r="J347" s="12"/>
      <c r="K347" s="181" t="s">
        <v>2116</v>
      </c>
      <c r="L347" s="182"/>
      <c r="M347" s="183"/>
      <c r="N347" t="s">
        <v>2161</v>
      </c>
    </row>
    <row r="348" spans="1:14" ht="20.45" customHeight="1">
      <c r="A348" s="8">
        <v>11</v>
      </c>
      <c r="B348" s="14" t="s">
        <v>2043</v>
      </c>
      <c r="C348" s="9" t="s">
        <v>2044</v>
      </c>
      <c r="D348" s="10" t="s">
        <v>1682</v>
      </c>
      <c r="E348" s="15" t="s">
        <v>1969</v>
      </c>
      <c r="F348" s="15" t="s">
        <v>1420</v>
      </c>
      <c r="G348" s="11"/>
      <c r="H348" s="12"/>
      <c r="I348" s="12"/>
      <c r="J348" s="12"/>
      <c r="K348" s="181" t="s">
        <v>2116</v>
      </c>
      <c r="L348" s="182"/>
      <c r="M348" s="183"/>
      <c r="N348" t="s">
        <v>2161</v>
      </c>
    </row>
    <row r="349" spans="1:14" ht="20.45" customHeight="1">
      <c r="A349" s="8">
        <v>12</v>
      </c>
      <c r="B349" s="14" t="s">
        <v>2045</v>
      </c>
      <c r="C349" s="9" t="s">
        <v>2046</v>
      </c>
      <c r="D349" s="10" t="s">
        <v>2047</v>
      </c>
      <c r="E349" s="15" t="s">
        <v>1969</v>
      </c>
      <c r="F349" s="15" t="s">
        <v>1420</v>
      </c>
      <c r="G349" s="11"/>
      <c r="H349" s="12"/>
      <c r="I349" s="12"/>
      <c r="J349" s="12"/>
      <c r="K349" s="181" t="s">
        <v>2116</v>
      </c>
      <c r="L349" s="182"/>
      <c r="M349" s="183"/>
      <c r="N349" t="s">
        <v>2161</v>
      </c>
    </row>
    <row r="350" spans="1:14" ht="20.45" customHeight="1">
      <c r="A350" s="8">
        <v>13</v>
      </c>
      <c r="B350" s="14" t="s">
        <v>2048</v>
      </c>
      <c r="C350" s="9" t="s">
        <v>2049</v>
      </c>
      <c r="D350" s="10" t="s">
        <v>1687</v>
      </c>
      <c r="E350" s="15" t="s">
        <v>1969</v>
      </c>
      <c r="F350" s="15" t="s">
        <v>1420</v>
      </c>
      <c r="G350" s="11"/>
      <c r="H350" s="12"/>
      <c r="I350" s="12"/>
      <c r="J350" s="12"/>
      <c r="K350" s="181" t="s">
        <v>2116</v>
      </c>
      <c r="L350" s="182"/>
      <c r="M350" s="183"/>
      <c r="N350" t="s">
        <v>2161</v>
      </c>
    </row>
    <row r="351" spans="1:14" ht="20.45" customHeight="1">
      <c r="A351" s="8">
        <v>14</v>
      </c>
      <c r="B351" s="14" t="s">
        <v>2050</v>
      </c>
      <c r="C351" s="9" t="s">
        <v>2051</v>
      </c>
      <c r="D351" s="10" t="s">
        <v>1687</v>
      </c>
      <c r="E351" s="15" t="s">
        <v>1969</v>
      </c>
      <c r="F351" s="15" t="s">
        <v>1420</v>
      </c>
      <c r="G351" s="11"/>
      <c r="H351" s="12"/>
      <c r="I351" s="12"/>
      <c r="J351" s="12"/>
      <c r="K351" s="181" t="s">
        <v>2116</v>
      </c>
      <c r="L351" s="182"/>
      <c r="M351" s="183"/>
      <c r="N351" t="s">
        <v>2161</v>
      </c>
    </row>
    <row r="352" spans="1:14" ht="20.45" customHeight="1">
      <c r="A352" s="8">
        <v>15</v>
      </c>
      <c r="B352" s="14" t="s">
        <v>2052</v>
      </c>
      <c r="C352" s="9" t="s">
        <v>2053</v>
      </c>
      <c r="D352" s="10" t="s">
        <v>1902</v>
      </c>
      <c r="E352" s="15" t="s">
        <v>1969</v>
      </c>
      <c r="F352" s="15" t="s">
        <v>1420</v>
      </c>
      <c r="G352" s="11"/>
      <c r="H352" s="12"/>
      <c r="I352" s="12"/>
      <c r="J352" s="12"/>
      <c r="K352" s="181" t="s">
        <v>2116</v>
      </c>
      <c r="L352" s="182"/>
      <c r="M352" s="183"/>
      <c r="N352" t="s">
        <v>2161</v>
      </c>
    </row>
    <row r="353" spans="1:14" ht="20.45" customHeight="1">
      <c r="A353" s="8">
        <v>16</v>
      </c>
      <c r="B353" s="14" t="s">
        <v>2054</v>
      </c>
      <c r="C353" s="9" t="s">
        <v>2055</v>
      </c>
      <c r="D353" s="10" t="s">
        <v>1902</v>
      </c>
      <c r="E353" s="15" t="s">
        <v>1969</v>
      </c>
      <c r="F353" s="15" t="s">
        <v>1420</v>
      </c>
      <c r="G353" s="11"/>
      <c r="H353" s="12"/>
      <c r="I353" s="12"/>
      <c r="J353" s="12"/>
      <c r="K353" s="181" t="s">
        <v>2116</v>
      </c>
      <c r="L353" s="182"/>
      <c r="M353" s="183"/>
      <c r="N353" t="s">
        <v>2161</v>
      </c>
    </row>
    <row r="354" spans="1:14" ht="20.45" customHeight="1">
      <c r="A354" s="8">
        <v>17</v>
      </c>
      <c r="B354" s="14" t="s">
        <v>2056</v>
      </c>
      <c r="C354" s="9" t="s">
        <v>2057</v>
      </c>
      <c r="D354" s="10" t="s">
        <v>1902</v>
      </c>
      <c r="E354" s="15" t="s">
        <v>1969</v>
      </c>
      <c r="F354" s="15" t="s">
        <v>1420</v>
      </c>
      <c r="G354" s="11"/>
      <c r="H354" s="12"/>
      <c r="I354" s="12"/>
      <c r="J354" s="12"/>
      <c r="K354" s="181" t="s">
        <v>2116</v>
      </c>
      <c r="L354" s="182"/>
      <c r="M354" s="183"/>
      <c r="N354" t="s">
        <v>2161</v>
      </c>
    </row>
    <row r="355" spans="1:14" ht="20.45" customHeight="1">
      <c r="A355" s="8">
        <v>18</v>
      </c>
      <c r="B355" s="14" t="s">
        <v>2058</v>
      </c>
      <c r="C355" s="9" t="s">
        <v>2059</v>
      </c>
      <c r="D355" s="10" t="s">
        <v>1524</v>
      </c>
      <c r="E355" s="15" t="s">
        <v>1969</v>
      </c>
      <c r="F355" s="15" t="s">
        <v>1420</v>
      </c>
      <c r="G355" s="11"/>
      <c r="H355" s="12"/>
      <c r="I355" s="12"/>
      <c r="J355" s="12"/>
      <c r="K355" s="181" t="s">
        <v>2116</v>
      </c>
      <c r="L355" s="182"/>
      <c r="M355" s="183"/>
      <c r="N355" t="s">
        <v>2161</v>
      </c>
    </row>
    <row r="356" spans="1:14" ht="20.45" customHeight="1">
      <c r="A356" s="8">
        <v>19</v>
      </c>
      <c r="B356" s="14" t="s">
        <v>2060</v>
      </c>
      <c r="C356" s="9" t="s">
        <v>1448</v>
      </c>
      <c r="D356" s="10" t="s">
        <v>1524</v>
      </c>
      <c r="E356" s="15" t="s">
        <v>1969</v>
      </c>
      <c r="F356" s="15" t="s">
        <v>1420</v>
      </c>
      <c r="G356" s="11"/>
      <c r="H356" s="12"/>
      <c r="I356" s="12"/>
      <c r="J356" s="12"/>
      <c r="K356" s="181" t="s">
        <v>2116</v>
      </c>
      <c r="L356" s="182"/>
      <c r="M356" s="183"/>
      <c r="N356" t="s">
        <v>2161</v>
      </c>
    </row>
    <row r="357" spans="1:14" ht="20.45" customHeight="1">
      <c r="A357" s="8">
        <v>20</v>
      </c>
      <c r="B357" s="14" t="s">
        <v>2061</v>
      </c>
      <c r="C357" s="9" t="s">
        <v>2062</v>
      </c>
      <c r="D357" s="10" t="s">
        <v>1524</v>
      </c>
      <c r="E357" s="15" t="s">
        <v>1969</v>
      </c>
      <c r="F357" s="15" t="s">
        <v>1420</v>
      </c>
      <c r="G357" s="11"/>
      <c r="H357" s="12"/>
      <c r="I357" s="12"/>
      <c r="J357" s="12"/>
      <c r="K357" s="181" t="s">
        <v>2116</v>
      </c>
      <c r="L357" s="182"/>
      <c r="M357" s="183"/>
      <c r="N357" t="s">
        <v>2161</v>
      </c>
    </row>
    <row r="358" spans="1:14" ht="20.45" customHeight="1">
      <c r="A358" s="8">
        <v>21</v>
      </c>
      <c r="B358" s="14" t="s">
        <v>2063</v>
      </c>
      <c r="C358" s="9" t="s">
        <v>2064</v>
      </c>
      <c r="D358" s="10" t="s">
        <v>1524</v>
      </c>
      <c r="E358" s="15" t="s">
        <v>1969</v>
      </c>
      <c r="F358" s="15" t="s">
        <v>1420</v>
      </c>
      <c r="G358" s="11"/>
      <c r="H358" s="12"/>
      <c r="I358" s="12"/>
      <c r="J358" s="12"/>
      <c r="K358" s="181" t="s">
        <v>2116</v>
      </c>
      <c r="L358" s="182"/>
      <c r="M358" s="183"/>
      <c r="N358" t="s">
        <v>2161</v>
      </c>
    </row>
    <row r="360" spans="1:14" s="1" customFormat="1" ht="18" customHeight="1">
      <c r="B360" s="196" t="s">
        <v>8</v>
      </c>
      <c r="C360" s="196"/>
      <c r="D360" s="197" t="s">
        <v>1418</v>
      </c>
      <c r="E360" s="197"/>
      <c r="F360" s="197"/>
      <c r="G360" s="197"/>
      <c r="H360" s="197"/>
      <c r="I360" s="197"/>
      <c r="J360" s="197"/>
      <c r="K360" s="142" t="s">
        <v>2110</v>
      </c>
    </row>
    <row r="361" spans="1:14" s="1" customFormat="1" ht="19.5" customHeight="1">
      <c r="B361" s="196" t="s">
        <v>9</v>
      </c>
      <c r="C361" s="196"/>
      <c r="D361" s="2" t="s">
        <v>565</v>
      </c>
      <c r="E361" s="197" t="s">
        <v>2112</v>
      </c>
      <c r="F361" s="197"/>
      <c r="G361" s="197"/>
      <c r="H361" s="197"/>
      <c r="I361" s="197"/>
      <c r="J361" s="197"/>
      <c r="K361" s="3" t="s">
        <v>10</v>
      </c>
      <c r="L361" s="4" t="s">
        <v>11</v>
      </c>
      <c r="M361" s="4">
        <v>2</v>
      </c>
    </row>
    <row r="362" spans="1:14" s="5" customFormat="1" ht="18.75" customHeight="1">
      <c r="B362" s="6" t="s">
        <v>2162</v>
      </c>
      <c r="C362" s="198" t="s">
        <v>2114</v>
      </c>
      <c r="D362" s="198"/>
      <c r="E362" s="198"/>
      <c r="F362" s="198"/>
      <c r="G362" s="198"/>
      <c r="H362" s="198"/>
      <c r="I362" s="198"/>
      <c r="J362" s="198"/>
      <c r="K362" s="3" t="s">
        <v>12</v>
      </c>
      <c r="L362" s="3" t="s">
        <v>11</v>
      </c>
      <c r="M362" s="3">
        <v>2</v>
      </c>
    </row>
    <row r="363" spans="1:14" s="5" customFormat="1" ht="23.25" customHeight="1">
      <c r="A363" s="199" t="s">
        <v>2163</v>
      </c>
      <c r="B363" s="199"/>
      <c r="C363" s="199"/>
      <c r="D363" s="199"/>
      <c r="E363" s="199"/>
      <c r="F363" s="199"/>
      <c r="G363" s="199"/>
      <c r="H363" s="199"/>
      <c r="I363" s="199"/>
      <c r="J363" s="199"/>
      <c r="K363" s="3" t="s">
        <v>13</v>
      </c>
      <c r="L363" s="3" t="s">
        <v>11</v>
      </c>
      <c r="M363" s="3">
        <v>1</v>
      </c>
    </row>
    <row r="364" spans="1:14" ht="3.75" customHeight="1"/>
    <row r="365" spans="1:14" ht="24" customHeight="1">
      <c r="A365" s="188" t="s">
        <v>0</v>
      </c>
      <c r="B365" s="187" t="s">
        <v>14</v>
      </c>
      <c r="C365" s="200" t="s">
        <v>4</v>
      </c>
      <c r="D365" s="201" t="s">
        <v>5</v>
      </c>
      <c r="E365" s="187" t="s">
        <v>20</v>
      </c>
      <c r="F365" s="187" t="s">
        <v>21</v>
      </c>
      <c r="G365" s="187" t="s">
        <v>15</v>
      </c>
      <c r="H365" s="187" t="s">
        <v>16</v>
      </c>
      <c r="I365" s="189" t="s">
        <v>7</v>
      </c>
      <c r="J365" s="189"/>
      <c r="K365" s="190" t="s">
        <v>17</v>
      </c>
      <c r="L365" s="191"/>
      <c r="M365" s="192"/>
    </row>
    <row r="366" spans="1:14" ht="24" customHeight="1">
      <c r="A366" s="188"/>
      <c r="B366" s="188"/>
      <c r="C366" s="200"/>
      <c r="D366" s="201"/>
      <c r="E366" s="188"/>
      <c r="F366" s="188"/>
      <c r="G366" s="188"/>
      <c r="H366" s="188"/>
      <c r="I366" s="7" t="s">
        <v>18</v>
      </c>
      <c r="J366" s="7" t="s">
        <v>19</v>
      </c>
      <c r="K366" s="193"/>
      <c r="L366" s="194"/>
      <c r="M366" s="195"/>
    </row>
    <row r="367" spans="1:14" ht="20.45" customHeight="1">
      <c r="A367" s="8">
        <v>1</v>
      </c>
      <c r="B367" s="14" t="s">
        <v>2065</v>
      </c>
      <c r="C367" s="9" t="s">
        <v>2066</v>
      </c>
      <c r="D367" s="10" t="s">
        <v>1524</v>
      </c>
      <c r="E367" s="15" t="s">
        <v>1969</v>
      </c>
      <c r="F367" s="15" t="s">
        <v>1420</v>
      </c>
      <c r="G367" s="11"/>
      <c r="H367" s="12"/>
      <c r="I367" s="12"/>
      <c r="J367" s="12"/>
      <c r="K367" s="184" t="s">
        <v>2116</v>
      </c>
      <c r="L367" s="185"/>
      <c r="M367" s="186"/>
      <c r="N367" t="s">
        <v>2164</v>
      </c>
    </row>
    <row r="368" spans="1:14" ht="20.45" customHeight="1">
      <c r="A368" s="8">
        <v>2</v>
      </c>
      <c r="B368" s="14" t="s">
        <v>2067</v>
      </c>
      <c r="C368" s="9" t="s">
        <v>1716</v>
      </c>
      <c r="D368" s="10" t="s">
        <v>1530</v>
      </c>
      <c r="E368" s="15" t="s">
        <v>1969</v>
      </c>
      <c r="F368" s="15" t="s">
        <v>1420</v>
      </c>
      <c r="G368" s="11"/>
      <c r="H368" s="12"/>
      <c r="I368" s="12"/>
      <c r="J368" s="12"/>
      <c r="K368" s="181" t="s">
        <v>2116</v>
      </c>
      <c r="L368" s="182"/>
      <c r="M368" s="183"/>
      <c r="N368" t="s">
        <v>2164</v>
      </c>
    </row>
    <row r="369" spans="1:14" ht="20.45" customHeight="1">
      <c r="A369" s="8">
        <v>3</v>
      </c>
      <c r="B369" s="14" t="s">
        <v>2068</v>
      </c>
      <c r="C369" s="9" t="s">
        <v>2069</v>
      </c>
      <c r="D369" s="10" t="s">
        <v>1530</v>
      </c>
      <c r="E369" s="15" t="s">
        <v>1969</v>
      </c>
      <c r="F369" s="15" t="s">
        <v>1420</v>
      </c>
      <c r="G369" s="11"/>
      <c r="H369" s="12"/>
      <c r="I369" s="12"/>
      <c r="J369" s="12"/>
      <c r="K369" s="181" t="s">
        <v>2116</v>
      </c>
      <c r="L369" s="182"/>
      <c r="M369" s="183"/>
      <c r="N369" t="s">
        <v>2164</v>
      </c>
    </row>
    <row r="370" spans="1:14" ht="20.45" customHeight="1">
      <c r="A370" s="8">
        <v>4</v>
      </c>
      <c r="B370" s="14" t="s">
        <v>2070</v>
      </c>
      <c r="C370" s="9" t="s">
        <v>2071</v>
      </c>
      <c r="D370" s="10" t="s">
        <v>2072</v>
      </c>
      <c r="E370" s="15" t="s">
        <v>1969</v>
      </c>
      <c r="F370" s="15" t="s">
        <v>1420</v>
      </c>
      <c r="G370" s="11"/>
      <c r="H370" s="12"/>
      <c r="I370" s="12"/>
      <c r="J370" s="12"/>
      <c r="K370" s="181" t="s">
        <v>2116</v>
      </c>
      <c r="L370" s="182"/>
      <c r="M370" s="183"/>
      <c r="N370" t="s">
        <v>2164</v>
      </c>
    </row>
    <row r="371" spans="1:14" ht="20.45" customHeight="1">
      <c r="A371" s="8">
        <v>5</v>
      </c>
      <c r="B371" s="14" t="s">
        <v>2073</v>
      </c>
      <c r="C371" s="9" t="s">
        <v>2074</v>
      </c>
      <c r="D371" s="10" t="s">
        <v>2072</v>
      </c>
      <c r="E371" s="15" t="s">
        <v>1969</v>
      </c>
      <c r="F371" s="15" t="s">
        <v>1420</v>
      </c>
      <c r="G371" s="11"/>
      <c r="H371" s="12"/>
      <c r="I371" s="12"/>
      <c r="J371" s="12"/>
      <c r="K371" s="181" t="s">
        <v>2116</v>
      </c>
      <c r="L371" s="182"/>
      <c r="M371" s="183"/>
      <c r="N371" t="s">
        <v>2164</v>
      </c>
    </row>
    <row r="372" spans="1:14" ht="20.45" customHeight="1">
      <c r="A372" s="8">
        <v>6</v>
      </c>
      <c r="B372" s="14" t="s">
        <v>2075</v>
      </c>
      <c r="C372" s="9" t="s">
        <v>2076</v>
      </c>
      <c r="D372" s="10" t="s">
        <v>1541</v>
      </c>
      <c r="E372" s="15" t="s">
        <v>1969</v>
      </c>
      <c r="F372" s="15" t="s">
        <v>1420</v>
      </c>
      <c r="G372" s="11"/>
      <c r="H372" s="12"/>
      <c r="I372" s="12"/>
      <c r="J372" s="12"/>
      <c r="K372" s="181" t="s">
        <v>2116</v>
      </c>
      <c r="L372" s="182"/>
      <c r="M372" s="183"/>
      <c r="N372" t="s">
        <v>2164</v>
      </c>
    </row>
    <row r="373" spans="1:14" ht="20.45" customHeight="1">
      <c r="A373" s="8">
        <v>7</v>
      </c>
      <c r="B373" s="14" t="s">
        <v>2077</v>
      </c>
      <c r="C373" s="9" t="s">
        <v>2078</v>
      </c>
      <c r="D373" s="10" t="s">
        <v>1549</v>
      </c>
      <c r="E373" s="15" t="s">
        <v>1969</v>
      </c>
      <c r="F373" s="15" t="s">
        <v>1420</v>
      </c>
      <c r="G373" s="11"/>
      <c r="H373" s="12"/>
      <c r="I373" s="12"/>
      <c r="J373" s="12"/>
      <c r="K373" s="181" t="s">
        <v>2116</v>
      </c>
      <c r="L373" s="182"/>
      <c r="M373" s="183"/>
      <c r="N373" t="s">
        <v>2164</v>
      </c>
    </row>
    <row r="374" spans="1:14" ht="20.45" customHeight="1">
      <c r="A374" s="8">
        <v>8</v>
      </c>
      <c r="B374" s="14" t="s">
        <v>2079</v>
      </c>
      <c r="C374" s="9" t="s">
        <v>2080</v>
      </c>
      <c r="D374" s="10" t="s">
        <v>1738</v>
      </c>
      <c r="E374" s="15" t="s">
        <v>1969</v>
      </c>
      <c r="F374" s="15" t="s">
        <v>1420</v>
      </c>
      <c r="G374" s="11"/>
      <c r="H374" s="12"/>
      <c r="I374" s="12"/>
      <c r="J374" s="12"/>
      <c r="K374" s="181" t="s">
        <v>2116</v>
      </c>
      <c r="L374" s="182"/>
      <c r="M374" s="183"/>
      <c r="N374" t="s">
        <v>2164</v>
      </c>
    </row>
    <row r="375" spans="1:14" ht="20.45" customHeight="1">
      <c r="A375" s="8">
        <v>9</v>
      </c>
      <c r="B375" s="14" t="s">
        <v>2081</v>
      </c>
      <c r="C375" s="9" t="s">
        <v>1561</v>
      </c>
      <c r="D375" s="10" t="s">
        <v>1751</v>
      </c>
      <c r="E375" s="15" t="s">
        <v>1969</v>
      </c>
      <c r="F375" s="15" t="s">
        <v>1420</v>
      </c>
      <c r="G375" s="11"/>
      <c r="H375" s="12"/>
      <c r="I375" s="12"/>
      <c r="J375" s="12"/>
      <c r="K375" s="181" t="s">
        <v>2116</v>
      </c>
      <c r="L375" s="182"/>
      <c r="M375" s="183"/>
      <c r="N375" t="s">
        <v>2164</v>
      </c>
    </row>
    <row r="376" spans="1:14" ht="20.45" customHeight="1">
      <c r="A376" s="8">
        <v>10</v>
      </c>
      <c r="B376" s="14" t="s">
        <v>2082</v>
      </c>
      <c r="C376" s="9" t="s">
        <v>2083</v>
      </c>
      <c r="D376" s="10" t="s">
        <v>1576</v>
      </c>
      <c r="E376" s="15" t="s">
        <v>1969</v>
      </c>
      <c r="F376" s="15" t="s">
        <v>1420</v>
      </c>
      <c r="G376" s="11"/>
      <c r="H376" s="12"/>
      <c r="I376" s="12"/>
      <c r="J376" s="12"/>
      <c r="K376" s="181" t="s">
        <v>2116</v>
      </c>
      <c r="L376" s="182"/>
      <c r="M376" s="183"/>
      <c r="N376" t="s">
        <v>2164</v>
      </c>
    </row>
    <row r="377" spans="1:14" ht="20.45" customHeight="1">
      <c r="A377" s="8">
        <v>11</v>
      </c>
      <c r="B377" s="14" t="s">
        <v>2084</v>
      </c>
      <c r="C377" s="9" t="s">
        <v>2085</v>
      </c>
      <c r="D377" s="10" t="s">
        <v>2086</v>
      </c>
      <c r="E377" s="15" t="s">
        <v>1969</v>
      </c>
      <c r="F377" s="15" t="s">
        <v>1420</v>
      </c>
      <c r="G377" s="11"/>
      <c r="H377" s="12"/>
      <c r="I377" s="12"/>
      <c r="J377" s="12"/>
      <c r="K377" s="181" t="s">
        <v>2116</v>
      </c>
      <c r="L377" s="182"/>
      <c r="M377" s="183"/>
      <c r="N377" t="s">
        <v>2164</v>
      </c>
    </row>
    <row r="378" spans="1:14" ht="20.45" customHeight="1">
      <c r="A378" s="8">
        <v>12</v>
      </c>
      <c r="B378" s="14" t="s">
        <v>2087</v>
      </c>
      <c r="C378" s="9" t="s">
        <v>1731</v>
      </c>
      <c r="D378" s="10" t="s">
        <v>2088</v>
      </c>
      <c r="E378" s="15" t="s">
        <v>1969</v>
      </c>
      <c r="F378" s="15" t="s">
        <v>1420</v>
      </c>
      <c r="G378" s="11"/>
      <c r="H378" s="12"/>
      <c r="I378" s="12"/>
      <c r="J378" s="12"/>
      <c r="K378" s="181" t="s">
        <v>2116</v>
      </c>
      <c r="L378" s="182"/>
      <c r="M378" s="183"/>
      <c r="N378" t="s">
        <v>2164</v>
      </c>
    </row>
    <row r="379" spans="1:14" ht="20.45" customHeight="1">
      <c r="A379" s="8">
        <v>13</v>
      </c>
      <c r="B379" s="14" t="s">
        <v>2089</v>
      </c>
      <c r="C379" s="9" t="s">
        <v>2090</v>
      </c>
      <c r="D379" s="10" t="s">
        <v>2088</v>
      </c>
      <c r="E379" s="15" t="s">
        <v>1969</v>
      </c>
      <c r="F379" s="15" t="s">
        <v>1420</v>
      </c>
      <c r="G379" s="11"/>
      <c r="H379" s="12"/>
      <c r="I379" s="12"/>
      <c r="J379" s="12"/>
      <c r="K379" s="181" t="s">
        <v>2116</v>
      </c>
      <c r="L379" s="182"/>
      <c r="M379" s="183"/>
      <c r="N379" t="s">
        <v>2164</v>
      </c>
    </row>
    <row r="380" spans="1:14" ht="20.45" customHeight="1">
      <c r="A380" s="8">
        <v>14</v>
      </c>
      <c r="B380" s="14" t="s">
        <v>2091</v>
      </c>
      <c r="C380" s="9" t="s">
        <v>2092</v>
      </c>
      <c r="D380" s="10" t="s">
        <v>2093</v>
      </c>
      <c r="E380" s="15" t="s">
        <v>1969</v>
      </c>
      <c r="F380" s="15" t="s">
        <v>1420</v>
      </c>
      <c r="G380" s="11"/>
      <c r="H380" s="12"/>
      <c r="I380" s="12"/>
      <c r="J380" s="12"/>
      <c r="K380" s="181" t="s">
        <v>2116</v>
      </c>
      <c r="L380" s="182"/>
      <c r="M380" s="183"/>
      <c r="N380" t="s">
        <v>2164</v>
      </c>
    </row>
    <row r="381" spans="1:14" ht="20.45" customHeight="1">
      <c r="A381" s="8">
        <v>15</v>
      </c>
      <c r="B381" s="14" t="s">
        <v>2094</v>
      </c>
      <c r="C381" s="9" t="s">
        <v>2095</v>
      </c>
      <c r="D381" s="10" t="s">
        <v>1603</v>
      </c>
      <c r="E381" s="15" t="s">
        <v>1969</v>
      </c>
      <c r="F381" s="15" t="s">
        <v>1420</v>
      </c>
      <c r="G381" s="11"/>
      <c r="H381" s="12"/>
      <c r="I381" s="12"/>
      <c r="J381" s="12"/>
      <c r="K381" s="181" t="s">
        <v>2116</v>
      </c>
      <c r="L381" s="182"/>
      <c r="M381" s="183"/>
      <c r="N381" t="s">
        <v>2164</v>
      </c>
    </row>
    <row r="382" spans="1:14" ht="20.45" customHeight="1">
      <c r="A382" s="8">
        <v>16</v>
      </c>
      <c r="B382" s="14" t="s">
        <v>2096</v>
      </c>
      <c r="C382" s="9" t="s">
        <v>2097</v>
      </c>
      <c r="D382" s="10" t="s">
        <v>1776</v>
      </c>
      <c r="E382" s="15" t="s">
        <v>1969</v>
      </c>
      <c r="F382" s="15" t="s">
        <v>1420</v>
      </c>
      <c r="G382" s="11"/>
      <c r="H382" s="12"/>
      <c r="I382" s="12"/>
      <c r="J382" s="12"/>
      <c r="K382" s="181" t="s">
        <v>2116</v>
      </c>
      <c r="L382" s="182"/>
      <c r="M382" s="183"/>
      <c r="N382" t="s">
        <v>2164</v>
      </c>
    </row>
    <row r="383" spans="1:14" ht="20.45" customHeight="1">
      <c r="A383" s="8">
        <v>17</v>
      </c>
      <c r="B383" s="14" t="s">
        <v>2098</v>
      </c>
      <c r="C383" s="9" t="s">
        <v>2099</v>
      </c>
      <c r="D383" s="10" t="s">
        <v>1953</v>
      </c>
      <c r="E383" s="15" t="s">
        <v>1969</v>
      </c>
      <c r="F383" s="15" t="s">
        <v>1420</v>
      </c>
      <c r="G383" s="11"/>
      <c r="H383" s="12"/>
      <c r="I383" s="12"/>
      <c r="J383" s="12"/>
      <c r="K383" s="181" t="s">
        <v>2116</v>
      </c>
      <c r="L383" s="182"/>
      <c r="M383" s="183"/>
      <c r="N383" t="s">
        <v>2164</v>
      </c>
    </row>
    <row r="384" spans="1:14" ht="20.45" customHeight="1">
      <c r="A384" s="8">
        <v>18</v>
      </c>
      <c r="B384" s="14" t="s">
        <v>2100</v>
      </c>
      <c r="C384" s="9" t="s">
        <v>2101</v>
      </c>
      <c r="D384" s="10" t="s">
        <v>2102</v>
      </c>
      <c r="E384" s="15" t="s">
        <v>1969</v>
      </c>
      <c r="F384" s="15" t="s">
        <v>1420</v>
      </c>
      <c r="G384" s="11"/>
      <c r="H384" s="12"/>
      <c r="I384" s="12"/>
      <c r="J384" s="12"/>
      <c r="K384" s="181" t="s">
        <v>2116</v>
      </c>
      <c r="L384" s="182"/>
      <c r="M384" s="183"/>
      <c r="N384" t="s">
        <v>2164</v>
      </c>
    </row>
    <row r="385" spans="1:14" ht="20.45" customHeight="1">
      <c r="A385" s="8">
        <v>19</v>
      </c>
      <c r="B385" s="14" t="s">
        <v>2103</v>
      </c>
      <c r="C385" s="9" t="s">
        <v>1703</v>
      </c>
      <c r="D385" s="10" t="s">
        <v>1792</v>
      </c>
      <c r="E385" s="15" t="s">
        <v>1969</v>
      </c>
      <c r="F385" s="15" t="s">
        <v>1420</v>
      </c>
      <c r="G385" s="11"/>
      <c r="H385" s="12"/>
      <c r="I385" s="12"/>
      <c r="J385" s="12"/>
      <c r="K385" s="181" t="s">
        <v>2116</v>
      </c>
      <c r="L385" s="182"/>
      <c r="M385" s="183"/>
      <c r="N385" t="s">
        <v>2164</v>
      </c>
    </row>
    <row r="386" spans="1:14" ht="20.45" customHeight="1">
      <c r="A386" s="8">
        <v>20</v>
      </c>
      <c r="B386" s="14" t="s">
        <v>2104</v>
      </c>
      <c r="C386" s="9" t="s">
        <v>1523</v>
      </c>
      <c r="D386" s="10" t="s">
        <v>2105</v>
      </c>
      <c r="E386" s="15" t="s">
        <v>1969</v>
      </c>
      <c r="F386" s="15" t="s">
        <v>1420</v>
      </c>
      <c r="G386" s="11"/>
      <c r="H386" s="12"/>
      <c r="I386" s="12"/>
      <c r="J386" s="12"/>
      <c r="K386" s="181" t="s">
        <v>2116</v>
      </c>
      <c r="L386" s="182"/>
      <c r="M386" s="183"/>
      <c r="N386" t="s">
        <v>2164</v>
      </c>
    </row>
    <row r="387" spans="1:14" ht="20.45" customHeight="1">
      <c r="A387" s="8">
        <v>21</v>
      </c>
      <c r="B387" s="14" t="s">
        <v>2106</v>
      </c>
      <c r="C387" s="9" t="s">
        <v>1868</v>
      </c>
      <c r="D387" s="10" t="s">
        <v>2107</v>
      </c>
      <c r="E387" s="15" t="s">
        <v>1969</v>
      </c>
      <c r="F387" s="15" t="s">
        <v>1420</v>
      </c>
      <c r="G387" s="11"/>
      <c r="H387" s="12"/>
      <c r="I387" s="12"/>
      <c r="J387" s="12"/>
      <c r="K387" s="181" t="s">
        <v>2116</v>
      </c>
      <c r="L387" s="182"/>
      <c r="M387" s="183"/>
      <c r="N387" t="s">
        <v>2164</v>
      </c>
    </row>
  </sheetData>
  <mergeCells count="492">
    <mergeCell ref="K387:M387"/>
    <mergeCell ref="K381:M381"/>
    <mergeCell ref="K382:M382"/>
    <mergeCell ref="K383:M383"/>
    <mergeCell ref="K384:M384"/>
    <mergeCell ref="K385:M385"/>
    <mergeCell ref="K386:M386"/>
    <mergeCell ref="K375:M375"/>
    <mergeCell ref="K376:M376"/>
    <mergeCell ref="K377:M377"/>
    <mergeCell ref="K378:M378"/>
    <mergeCell ref="K379:M379"/>
    <mergeCell ref="K380:M380"/>
    <mergeCell ref="K369:M369"/>
    <mergeCell ref="K370:M370"/>
    <mergeCell ref="K371:M371"/>
    <mergeCell ref="K372:M372"/>
    <mergeCell ref="K373:M373"/>
    <mergeCell ref="K374:M374"/>
    <mergeCell ref="G365:G366"/>
    <mergeCell ref="H365:H366"/>
    <mergeCell ref="I365:J365"/>
    <mergeCell ref="K365:M366"/>
    <mergeCell ref="K367:M367"/>
    <mergeCell ref="K368:M368"/>
    <mergeCell ref="B361:C361"/>
    <mergeCell ref="E361:J361"/>
    <mergeCell ref="C362:J362"/>
    <mergeCell ref="A363:J363"/>
    <mergeCell ref="A365:A366"/>
    <mergeCell ref="B365:B366"/>
    <mergeCell ref="C365:C366"/>
    <mergeCell ref="D365:D366"/>
    <mergeCell ref="E365:E366"/>
    <mergeCell ref="F365:F366"/>
    <mergeCell ref="K354:M354"/>
    <mergeCell ref="K355:M355"/>
    <mergeCell ref="K356:M356"/>
    <mergeCell ref="K357:M357"/>
    <mergeCell ref="K358:M358"/>
    <mergeCell ref="B360:C360"/>
    <mergeCell ref="D360:J360"/>
    <mergeCell ref="K348:M348"/>
    <mergeCell ref="K349:M349"/>
    <mergeCell ref="K350:M350"/>
    <mergeCell ref="K351:M351"/>
    <mergeCell ref="K352:M352"/>
    <mergeCell ref="K353:M353"/>
    <mergeCell ref="K342:M342"/>
    <mergeCell ref="K343:M343"/>
    <mergeCell ref="K344:M344"/>
    <mergeCell ref="K345:M345"/>
    <mergeCell ref="K346:M346"/>
    <mergeCell ref="K347:M347"/>
    <mergeCell ref="I336:J336"/>
    <mergeCell ref="K336:M337"/>
    <mergeCell ref="K338:M338"/>
    <mergeCell ref="K339:M339"/>
    <mergeCell ref="K340:M340"/>
    <mergeCell ref="K341:M341"/>
    <mergeCell ref="C333:J333"/>
    <mergeCell ref="A334:J33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K328:M328"/>
    <mergeCell ref="K329:M329"/>
    <mergeCell ref="B331:C331"/>
    <mergeCell ref="D331:J331"/>
    <mergeCell ref="B332:C332"/>
    <mergeCell ref="E332:J332"/>
    <mergeCell ref="K322:M322"/>
    <mergeCell ref="K323:M323"/>
    <mergeCell ref="K324:M324"/>
    <mergeCell ref="K325:M325"/>
    <mergeCell ref="K326:M326"/>
    <mergeCell ref="K327:M327"/>
    <mergeCell ref="K316:M316"/>
    <mergeCell ref="K317:M317"/>
    <mergeCell ref="K318:M318"/>
    <mergeCell ref="K319:M319"/>
    <mergeCell ref="K320:M320"/>
    <mergeCell ref="K321:M321"/>
    <mergeCell ref="K310:M310"/>
    <mergeCell ref="K311:M311"/>
    <mergeCell ref="K312:M312"/>
    <mergeCell ref="K313:M313"/>
    <mergeCell ref="K314:M314"/>
    <mergeCell ref="K315:M315"/>
    <mergeCell ref="G306:G307"/>
    <mergeCell ref="H306:H307"/>
    <mergeCell ref="I306:J306"/>
    <mergeCell ref="K306:M307"/>
    <mergeCell ref="K308:M308"/>
    <mergeCell ref="K309:M309"/>
    <mergeCell ref="A306:A307"/>
    <mergeCell ref="B306:B307"/>
    <mergeCell ref="C306:C307"/>
    <mergeCell ref="D306:D307"/>
    <mergeCell ref="E306:E307"/>
    <mergeCell ref="F306:F307"/>
    <mergeCell ref="B301:C301"/>
    <mergeCell ref="D301:J301"/>
    <mergeCell ref="B302:C302"/>
    <mergeCell ref="E302:J302"/>
    <mergeCell ref="C303:J303"/>
    <mergeCell ref="A304:J304"/>
    <mergeCell ref="K294:M294"/>
    <mergeCell ref="K295:M295"/>
    <mergeCell ref="K296:M296"/>
    <mergeCell ref="K297:M297"/>
    <mergeCell ref="K298:M298"/>
    <mergeCell ref="K299:M299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I276:J276"/>
    <mergeCell ref="K276:M277"/>
    <mergeCell ref="K278:M278"/>
    <mergeCell ref="K279:M279"/>
    <mergeCell ref="K280:M280"/>
    <mergeCell ref="K281:M281"/>
    <mergeCell ref="C273:J273"/>
    <mergeCell ref="A274:J274"/>
    <mergeCell ref="A276:A277"/>
    <mergeCell ref="B276:B277"/>
    <mergeCell ref="C276:C277"/>
    <mergeCell ref="D276:D277"/>
    <mergeCell ref="E276:E277"/>
    <mergeCell ref="F276:F277"/>
    <mergeCell ref="G276:G277"/>
    <mergeCell ref="H276:H277"/>
    <mergeCell ref="K268:M268"/>
    <mergeCell ref="K269:M269"/>
    <mergeCell ref="B271:C271"/>
    <mergeCell ref="D271:J271"/>
    <mergeCell ref="B272:C272"/>
    <mergeCell ref="E272:J272"/>
    <mergeCell ref="K262:M262"/>
    <mergeCell ref="K263:M263"/>
    <mergeCell ref="K264:M264"/>
    <mergeCell ref="K265:M265"/>
    <mergeCell ref="K266:M266"/>
    <mergeCell ref="K267:M267"/>
    <mergeCell ref="K256:M256"/>
    <mergeCell ref="K257:M257"/>
    <mergeCell ref="K258:M258"/>
    <mergeCell ref="K259:M259"/>
    <mergeCell ref="K260:M260"/>
    <mergeCell ref="K261:M261"/>
    <mergeCell ref="K250:M250"/>
    <mergeCell ref="K251:M251"/>
    <mergeCell ref="K252:M252"/>
    <mergeCell ref="K253:M253"/>
    <mergeCell ref="K254:M254"/>
    <mergeCell ref="K255:M255"/>
    <mergeCell ref="G246:G247"/>
    <mergeCell ref="H246:H247"/>
    <mergeCell ref="I246:J246"/>
    <mergeCell ref="K246:M247"/>
    <mergeCell ref="K248:M248"/>
    <mergeCell ref="K249:M249"/>
    <mergeCell ref="A246:A247"/>
    <mergeCell ref="B246:B247"/>
    <mergeCell ref="C246:C247"/>
    <mergeCell ref="D246:D247"/>
    <mergeCell ref="E246:E247"/>
    <mergeCell ref="F246:F247"/>
    <mergeCell ref="B241:C241"/>
    <mergeCell ref="D241:J241"/>
    <mergeCell ref="B242:C242"/>
    <mergeCell ref="E242:J242"/>
    <mergeCell ref="C243:J243"/>
    <mergeCell ref="A244:J244"/>
    <mergeCell ref="K234:M234"/>
    <mergeCell ref="K235:M235"/>
    <mergeCell ref="K236:M236"/>
    <mergeCell ref="K237:M237"/>
    <mergeCell ref="K238:M238"/>
    <mergeCell ref="K239:M239"/>
    <mergeCell ref="K228:M228"/>
    <mergeCell ref="K229:M229"/>
    <mergeCell ref="K230:M230"/>
    <mergeCell ref="K231:M231"/>
    <mergeCell ref="K232:M232"/>
    <mergeCell ref="K233:M233"/>
    <mergeCell ref="K222:M222"/>
    <mergeCell ref="K223:M223"/>
    <mergeCell ref="K224:M224"/>
    <mergeCell ref="K225:M225"/>
    <mergeCell ref="K226:M226"/>
    <mergeCell ref="K227:M227"/>
    <mergeCell ref="I216:J216"/>
    <mergeCell ref="K216:M217"/>
    <mergeCell ref="K218:M218"/>
    <mergeCell ref="K219:M219"/>
    <mergeCell ref="K220:M220"/>
    <mergeCell ref="K221:M221"/>
    <mergeCell ref="C213:J213"/>
    <mergeCell ref="A214:J214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K208:M208"/>
    <mergeCell ref="K209:M209"/>
    <mergeCell ref="B211:C211"/>
    <mergeCell ref="D211:J211"/>
    <mergeCell ref="B212:C212"/>
    <mergeCell ref="E212:J212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G186:G187"/>
    <mergeCell ref="H186:H187"/>
    <mergeCell ref="I186:J186"/>
    <mergeCell ref="K186:M187"/>
    <mergeCell ref="K188:M188"/>
    <mergeCell ref="K189:M189"/>
    <mergeCell ref="A186:A187"/>
    <mergeCell ref="B186:B187"/>
    <mergeCell ref="C186:C187"/>
    <mergeCell ref="D186:D187"/>
    <mergeCell ref="E186:E187"/>
    <mergeCell ref="F186:F187"/>
    <mergeCell ref="B181:C181"/>
    <mergeCell ref="D181:J181"/>
    <mergeCell ref="B182:C182"/>
    <mergeCell ref="E182:J182"/>
    <mergeCell ref="C183:J183"/>
    <mergeCell ref="A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I156:J156"/>
    <mergeCell ref="K156:M157"/>
    <mergeCell ref="K158:M158"/>
    <mergeCell ref="K159:M159"/>
    <mergeCell ref="K160:M160"/>
    <mergeCell ref="K161:M161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K148:M148"/>
    <mergeCell ref="K149:M149"/>
    <mergeCell ref="B151:C151"/>
    <mergeCell ref="D151:J151"/>
    <mergeCell ref="B152:C152"/>
    <mergeCell ref="E152:J15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38" priority="13" stopIfTrue="1" operator="equal">
      <formula>0</formula>
    </cfRule>
  </conditionalFormatting>
  <conditionalFormatting sqref="F36:F59 K38:M59">
    <cfRule type="cellIs" dxfId="37" priority="12" stopIfTrue="1" operator="equal">
      <formula>0</formula>
    </cfRule>
  </conditionalFormatting>
  <conditionalFormatting sqref="F66:F89 K68:M89">
    <cfRule type="cellIs" dxfId="36" priority="11" stopIfTrue="1" operator="equal">
      <formula>0</formula>
    </cfRule>
  </conditionalFormatting>
  <conditionalFormatting sqref="F96:F119 K98:M119">
    <cfRule type="cellIs" dxfId="35" priority="10" stopIfTrue="1" operator="equal">
      <formula>0</formula>
    </cfRule>
  </conditionalFormatting>
  <conditionalFormatting sqref="F126:F149 K128:M149">
    <cfRule type="cellIs" dxfId="34" priority="9" stopIfTrue="1" operator="equal">
      <formula>0</formula>
    </cfRule>
  </conditionalFormatting>
  <conditionalFormatting sqref="F156:F179 K158:M179">
    <cfRule type="cellIs" dxfId="33" priority="8" stopIfTrue="1" operator="equal">
      <formula>0</formula>
    </cfRule>
  </conditionalFormatting>
  <conditionalFormatting sqref="F186:F209 K188:M209">
    <cfRule type="cellIs" dxfId="32" priority="7" stopIfTrue="1" operator="equal">
      <formula>0</formula>
    </cfRule>
  </conditionalFormatting>
  <conditionalFormatting sqref="F216:F239 K218:M239">
    <cfRule type="cellIs" dxfId="31" priority="6" stopIfTrue="1" operator="equal">
      <formula>0</formula>
    </cfRule>
  </conditionalFormatting>
  <conditionalFormatting sqref="F246:F269 K248:M269">
    <cfRule type="cellIs" dxfId="30" priority="5" stopIfTrue="1" operator="equal">
      <formula>0</formula>
    </cfRule>
  </conditionalFormatting>
  <conditionalFormatting sqref="F276:F299 K278:M299">
    <cfRule type="cellIs" dxfId="29" priority="4" stopIfTrue="1" operator="equal">
      <formula>0</formula>
    </cfRule>
  </conditionalFormatting>
  <conditionalFormatting sqref="F306:F329 K308:M329">
    <cfRule type="cellIs" dxfId="28" priority="3" stopIfTrue="1" operator="equal">
      <formula>0</formula>
    </cfRule>
  </conditionalFormatting>
  <conditionalFormatting sqref="F336:F358 K338:M358">
    <cfRule type="cellIs" dxfId="27" priority="2" stopIfTrue="1" operator="equal">
      <formula>0</formula>
    </cfRule>
  </conditionalFormatting>
  <conditionalFormatting sqref="F365:F387 K367:M387">
    <cfRule type="cellIs" dxfId="26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927"/>
  <sheetViews>
    <sheetView topLeftCell="A906" zoomScale="90" zoomScaleNormal="90" workbookViewId="0">
      <selection activeCell="A927" sqref="A927:E927"/>
    </sheetView>
  </sheetViews>
  <sheetFormatPr defaultColWidth="9.140625"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0"/>
  </cols>
  <sheetData>
    <row r="1" spans="1:26" ht="25.5">
      <c r="A1" s="40" t="s">
        <v>136</v>
      </c>
      <c r="B1" s="40"/>
      <c r="C1" s="40"/>
      <c r="D1" s="202" t="s">
        <v>137</v>
      </c>
      <c r="E1" s="203" t="s">
        <v>138</v>
      </c>
      <c r="F1" s="203" t="s">
        <v>139</v>
      </c>
      <c r="G1" s="203" t="s">
        <v>140</v>
      </c>
      <c r="H1" s="41" t="s">
        <v>141</v>
      </c>
      <c r="I1" s="41"/>
      <c r="J1" s="41"/>
      <c r="K1" s="41"/>
      <c r="L1" s="41"/>
      <c r="M1" s="204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142</v>
      </c>
      <c r="B2" s="44" t="s">
        <v>143</v>
      </c>
      <c r="C2" s="44" t="s">
        <v>157</v>
      </c>
      <c r="D2" s="202"/>
      <c r="E2" s="203"/>
      <c r="F2" s="203"/>
      <c r="G2" s="203"/>
      <c r="H2" s="41"/>
      <c r="I2" s="41"/>
      <c r="J2" s="41"/>
      <c r="K2" s="41"/>
      <c r="L2" s="41"/>
      <c r="M2" s="204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166</v>
      </c>
      <c r="D4" s="51" t="s">
        <v>167</v>
      </c>
      <c r="E4" s="49">
        <v>2</v>
      </c>
      <c r="I4" s="49">
        <v>1</v>
      </c>
      <c r="J4" s="51" t="s">
        <v>602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168</v>
      </c>
      <c r="D5" s="51" t="s">
        <v>169</v>
      </c>
      <c r="E5" s="49">
        <v>2</v>
      </c>
      <c r="I5" s="49">
        <v>2</v>
      </c>
      <c r="J5" s="51" t="s">
        <v>163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170</v>
      </c>
      <c r="D6" s="51" t="s">
        <v>171</v>
      </c>
      <c r="E6" s="49">
        <v>1</v>
      </c>
      <c r="I6" s="49" t="s">
        <v>1257</v>
      </c>
      <c r="J6" s="51" t="s">
        <v>1258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172</v>
      </c>
      <c r="D7" s="51" t="s">
        <v>173</v>
      </c>
      <c r="E7" s="49">
        <v>2</v>
      </c>
      <c r="I7" s="49">
        <v>4</v>
      </c>
      <c r="J7" s="51" t="s">
        <v>603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174</v>
      </c>
      <c r="D8" s="51" t="s">
        <v>175</v>
      </c>
      <c r="E8" s="49">
        <v>3</v>
      </c>
      <c r="I8" s="49">
        <v>5</v>
      </c>
      <c r="J8" s="51" t="s">
        <v>1426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176</v>
      </c>
      <c r="D9" s="51" t="s">
        <v>177</v>
      </c>
      <c r="E9" s="49">
        <v>2</v>
      </c>
      <c r="I9" s="49" t="s">
        <v>1259</v>
      </c>
      <c r="J9" s="51" t="s">
        <v>1421</v>
      </c>
    </row>
    <row r="10" spans="1:26">
      <c r="A10" s="49" t="str">
        <f t="shared" si="0"/>
        <v>ARC</v>
      </c>
      <c r="B10" s="49" t="str">
        <f t="shared" si="1"/>
        <v>116</v>
      </c>
      <c r="C10" s="50" t="s">
        <v>178</v>
      </c>
      <c r="D10" s="51" t="s">
        <v>179</v>
      </c>
      <c r="E10" s="49">
        <v>2</v>
      </c>
      <c r="I10" s="49" t="s">
        <v>1260</v>
      </c>
      <c r="J10" s="49" t="s">
        <v>1422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180</v>
      </c>
      <c r="D11" s="51" t="s">
        <v>181</v>
      </c>
      <c r="E11" s="49">
        <v>2</v>
      </c>
      <c r="I11" s="49" t="s">
        <v>1261</v>
      </c>
      <c r="J11" s="49" t="s">
        <v>1423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182</v>
      </c>
      <c r="D12" s="51" t="s">
        <v>183</v>
      </c>
      <c r="E12" s="49">
        <v>2</v>
      </c>
      <c r="I12" s="49" t="s">
        <v>1262</v>
      </c>
      <c r="J12" s="49" t="s">
        <v>1424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184</v>
      </c>
      <c r="D13" s="51" t="s">
        <v>185</v>
      </c>
      <c r="E13" s="49">
        <v>3</v>
      </c>
      <c r="I13" s="49" t="s">
        <v>1263</v>
      </c>
      <c r="J13" s="49" t="s">
        <v>1425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186</v>
      </c>
      <c r="D14" s="51" t="s">
        <v>187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188</v>
      </c>
      <c r="D15" s="51" t="s">
        <v>189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190</v>
      </c>
      <c r="D16" s="51" t="s">
        <v>191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192</v>
      </c>
      <c r="D17" s="51" t="s">
        <v>193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194</v>
      </c>
      <c r="D18" s="51" t="s">
        <v>195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196</v>
      </c>
      <c r="D19" s="51" t="s">
        <v>197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198</v>
      </c>
      <c r="D20" s="51" t="s">
        <v>199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200</v>
      </c>
      <c r="D21" s="51" t="s">
        <v>201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202</v>
      </c>
      <c r="D22" s="51" t="s">
        <v>203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204</v>
      </c>
      <c r="D23" s="51" t="s">
        <v>205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206</v>
      </c>
      <c r="D24" s="51" t="s">
        <v>207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208</v>
      </c>
      <c r="D25" s="51" t="s">
        <v>209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210</v>
      </c>
      <c r="D26" s="51" t="s">
        <v>211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212</v>
      </c>
      <c r="D27" s="51" t="s">
        <v>213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214</v>
      </c>
      <c r="D28" s="51" t="s">
        <v>215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216</v>
      </c>
      <c r="D29" s="51" t="s">
        <v>217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218</v>
      </c>
      <c r="D30" s="51" t="s">
        <v>219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220</v>
      </c>
      <c r="D31" s="51" t="s">
        <v>221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222</v>
      </c>
      <c r="D32" s="51" t="s">
        <v>223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224</v>
      </c>
      <c r="D33" s="51" t="s">
        <v>225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226</v>
      </c>
      <c r="D34" s="51" t="s">
        <v>227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228</v>
      </c>
      <c r="D35" s="51" t="s">
        <v>229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230</v>
      </c>
      <c r="D36" s="51" t="s">
        <v>205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231</v>
      </c>
      <c r="D37" s="51" t="s">
        <v>232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233</v>
      </c>
      <c r="D38" s="51" t="s">
        <v>234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235</v>
      </c>
      <c r="D39" s="51" t="s">
        <v>236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237</v>
      </c>
      <c r="D40" s="51" t="s">
        <v>238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239</v>
      </c>
      <c r="D41" s="51" t="s">
        <v>240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241</v>
      </c>
      <c r="D42" s="51" t="s">
        <v>242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243</v>
      </c>
      <c r="D43" s="51" t="s">
        <v>244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245</v>
      </c>
      <c r="D44" s="51" t="s">
        <v>246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247</v>
      </c>
      <c r="D45" s="51" t="s">
        <v>248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249</v>
      </c>
      <c r="D46" s="51" t="s">
        <v>250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251</v>
      </c>
      <c r="D47" s="51" t="s">
        <v>252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253</v>
      </c>
      <c r="D48" s="51" t="s">
        <v>254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255</v>
      </c>
      <c r="D49" s="51" t="s">
        <v>256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257</v>
      </c>
      <c r="D50" s="51" t="s">
        <v>258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259</v>
      </c>
      <c r="D51" s="51" t="s">
        <v>205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260</v>
      </c>
      <c r="D52" s="51" t="s">
        <v>261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262</v>
      </c>
      <c r="D53" s="51" t="s">
        <v>263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264</v>
      </c>
      <c r="D54" s="51" t="s">
        <v>265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266</v>
      </c>
      <c r="D55" s="51" t="s">
        <v>267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268</v>
      </c>
      <c r="D56" s="51" t="s">
        <v>269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270</v>
      </c>
      <c r="D57" s="51" t="s">
        <v>271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272</v>
      </c>
      <c r="D58" s="51" t="s">
        <v>273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274</v>
      </c>
      <c r="D59" s="51" t="s">
        <v>275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276</v>
      </c>
      <c r="D60" s="51" t="s">
        <v>277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278</v>
      </c>
      <c r="D61" s="51" t="s">
        <v>279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280</v>
      </c>
      <c r="D62" s="51" t="s">
        <v>281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282</v>
      </c>
      <c r="D63" s="51" t="s">
        <v>283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284</v>
      </c>
      <c r="D64" s="51" t="s">
        <v>285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286</v>
      </c>
      <c r="D65" s="51" t="s">
        <v>287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288</v>
      </c>
      <c r="D66" s="51" t="s">
        <v>289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290</v>
      </c>
      <c r="D67" s="51" t="s">
        <v>291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292</v>
      </c>
      <c r="D68" s="51" t="s">
        <v>293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294</v>
      </c>
      <c r="D69" s="51" t="s">
        <v>295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156</v>
      </c>
      <c r="D70" s="51" t="s">
        <v>144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296</v>
      </c>
      <c r="D71" s="51" t="s">
        <v>297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298</v>
      </c>
      <c r="D72" s="51" t="s">
        <v>299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300</v>
      </c>
      <c r="D73" s="51" t="s">
        <v>301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302</v>
      </c>
      <c r="D74" s="51" t="s">
        <v>303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304</v>
      </c>
      <c r="D75" s="51" t="s">
        <v>305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306</v>
      </c>
      <c r="D76" s="51" t="s">
        <v>307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308</v>
      </c>
      <c r="D77" s="51" t="s">
        <v>252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309</v>
      </c>
      <c r="D78" s="51" t="s">
        <v>310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311</v>
      </c>
      <c r="D79" s="51" t="s">
        <v>312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313</v>
      </c>
      <c r="D80" s="51" t="s">
        <v>314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315</v>
      </c>
      <c r="D81" s="51" t="s">
        <v>303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316</v>
      </c>
      <c r="D82" s="51" t="s">
        <v>317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318</v>
      </c>
      <c r="D83" s="51" t="s">
        <v>319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320</v>
      </c>
      <c r="D84" s="51" t="s">
        <v>252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321</v>
      </c>
      <c r="D85" s="51" t="s">
        <v>254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322</v>
      </c>
      <c r="D86" s="51" t="s">
        <v>323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324</v>
      </c>
      <c r="D87" s="51" t="s">
        <v>325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326</v>
      </c>
      <c r="D88" s="51" t="s">
        <v>303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327</v>
      </c>
      <c r="D89" s="51" t="s">
        <v>328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329</v>
      </c>
      <c r="D90" s="51" t="s">
        <v>330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331</v>
      </c>
      <c r="D91" s="51" t="s">
        <v>332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333</v>
      </c>
      <c r="D92" s="51" t="s">
        <v>328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334</v>
      </c>
      <c r="D93" s="51" t="s">
        <v>330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335</v>
      </c>
      <c r="D94" s="51" t="s">
        <v>332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610</v>
      </c>
      <c r="D95" s="51" t="s">
        <v>328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336</v>
      </c>
      <c r="D96" s="51" t="s">
        <v>337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338</v>
      </c>
      <c r="D97" s="51" t="s">
        <v>339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340</v>
      </c>
      <c r="D98" s="51" t="s">
        <v>341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342</v>
      </c>
      <c r="D99" s="51" t="s">
        <v>343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344</v>
      </c>
      <c r="D100" s="51" t="s">
        <v>345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346</v>
      </c>
      <c r="D101" s="51" t="s">
        <v>347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348</v>
      </c>
      <c r="D102" s="51" t="s">
        <v>349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350</v>
      </c>
      <c r="D103" s="51" t="s">
        <v>351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352</v>
      </c>
      <c r="D104" s="51" t="s">
        <v>353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354</v>
      </c>
      <c r="D105" s="51" t="s">
        <v>355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356</v>
      </c>
      <c r="D106" s="51" t="s">
        <v>357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358</v>
      </c>
      <c r="D107" s="51" t="s">
        <v>359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360</v>
      </c>
      <c r="D108" s="51" t="s">
        <v>361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362</v>
      </c>
      <c r="D109" s="51" t="s">
        <v>363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364</v>
      </c>
      <c r="D110" s="51" t="s">
        <v>365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366</v>
      </c>
      <c r="D111" s="51" t="s">
        <v>367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368</v>
      </c>
      <c r="D112" s="51" t="s">
        <v>369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370</v>
      </c>
      <c r="D113" s="51" t="s">
        <v>371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372</v>
      </c>
      <c r="D114" s="51" t="s">
        <v>373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374</v>
      </c>
      <c r="D115" s="51" t="s">
        <v>213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375</v>
      </c>
      <c r="D116" s="51" t="s">
        <v>303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376</v>
      </c>
      <c r="D117" s="51" t="s">
        <v>252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377</v>
      </c>
      <c r="D118" s="51" t="s">
        <v>310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378</v>
      </c>
      <c r="D119" s="51" t="s">
        <v>379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380</v>
      </c>
      <c r="D120" s="51" t="s">
        <v>381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382</v>
      </c>
      <c r="D121" s="51" t="s">
        <v>383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384</v>
      </c>
      <c r="D122" s="51" t="s">
        <v>385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386</v>
      </c>
      <c r="D123" s="51" t="s">
        <v>303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387</v>
      </c>
      <c r="D124" s="51" t="s">
        <v>388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389</v>
      </c>
      <c r="D125" s="51" t="s">
        <v>390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391</v>
      </c>
      <c r="D126" s="51" t="s">
        <v>392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393</v>
      </c>
      <c r="D127" s="51" t="s">
        <v>394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395</v>
      </c>
      <c r="D128" s="51" t="s">
        <v>396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397</v>
      </c>
      <c r="D129" s="51" t="s">
        <v>398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399</v>
      </c>
      <c r="D130" s="51" t="s">
        <v>400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401</v>
      </c>
      <c r="D131" s="51" t="s">
        <v>250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402</v>
      </c>
      <c r="D132" s="51" t="s">
        <v>252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403</v>
      </c>
      <c r="D133" s="51" t="s">
        <v>254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404</v>
      </c>
      <c r="D134" s="51" t="s">
        <v>405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406</v>
      </c>
      <c r="D135" s="51" t="s">
        <v>407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408</v>
      </c>
      <c r="D136" s="51" t="s">
        <v>409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410</v>
      </c>
      <c r="D137" s="51" t="s">
        <v>411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412</v>
      </c>
      <c r="D138" s="51" t="s">
        <v>413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414</v>
      </c>
      <c r="D139" s="51" t="s">
        <v>303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415</v>
      </c>
      <c r="D140" s="51" t="s">
        <v>250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416</v>
      </c>
      <c r="D141" s="51" t="s">
        <v>254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417</v>
      </c>
      <c r="D142" s="51" t="s">
        <v>418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419</v>
      </c>
      <c r="D143" s="51" t="s">
        <v>420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421</v>
      </c>
      <c r="D144" s="51" t="s">
        <v>422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423</v>
      </c>
      <c r="D145" s="51" t="s">
        <v>424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425</v>
      </c>
      <c r="D146" s="51" t="s">
        <v>426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427</v>
      </c>
      <c r="D147" s="51" t="s">
        <v>428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429</v>
      </c>
      <c r="D148" s="51" t="s">
        <v>430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431</v>
      </c>
      <c r="D149" s="51" t="s">
        <v>432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433</v>
      </c>
      <c r="D150" s="51" t="s">
        <v>434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435</v>
      </c>
      <c r="D151" s="51" t="s">
        <v>436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437</v>
      </c>
      <c r="D152" s="51" t="s">
        <v>438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439</v>
      </c>
      <c r="D153" s="51" t="s">
        <v>440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441</v>
      </c>
      <c r="D154" s="51" t="s">
        <v>442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443</v>
      </c>
      <c r="D155" s="51" t="s">
        <v>444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445</v>
      </c>
      <c r="D156" s="51" t="s">
        <v>446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447</v>
      </c>
      <c r="D157" s="51" t="s">
        <v>448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449</v>
      </c>
      <c r="D158" s="51" t="s">
        <v>450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451</v>
      </c>
      <c r="D159" s="51" t="s">
        <v>452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453</v>
      </c>
      <c r="D160" s="51" t="s">
        <v>250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454</v>
      </c>
      <c r="D161" s="51" t="s">
        <v>252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455</v>
      </c>
      <c r="D162" s="51" t="s">
        <v>254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456</v>
      </c>
      <c r="D163" s="51" t="s">
        <v>457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458</v>
      </c>
      <c r="D164" s="51" t="s">
        <v>459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460</v>
      </c>
      <c r="D165" s="51" t="s">
        <v>461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462</v>
      </c>
      <c r="D166" s="51" t="s">
        <v>463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464</v>
      </c>
      <c r="D167" s="51" t="s">
        <v>465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466</v>
      </c>
      <c r="D168" s="51" t="s">
        <v>467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468</v>
      </c>
      <c r="D169" s="51" t="s">
        <v>469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470</v>
      </c>
      <c r="D170" s="51" t="s">
        <v>471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472</v>
      </c>
      <c r="D171" s="51" t="s">
        <v>473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479</v>
      </c>
      <c r="D172" s="51" t="s">
        <v>480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481</v>
      </c>
      <c r="D173" s="51" t="s">
        <v>482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483</v>
      </c>
      <c r="D174" s="51" t="s">
        <v>484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485</v>
      </c>
      <c r="D175" s="51" t="s">
        <v>486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487</v>
      </c>
      <c r="D176" s="51" t="s">
        <v>488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489</v>
      </c>
      <c r="D177" s="51" t="s">
        <v>490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491</v>
      </c>
      <c r="D178" s="51" t="s">
        <v>492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493</v>
      </c>
      <c r="D179" s="51" t="s">
        <v>494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495</v>
      </c>
      <c r="D180" s="51" t="s">
        <v>496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497</v>
      </c>
      <c r="D181" s="51" t="s">
        <v>498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499</v>
      </c>
      <c r="D182" s="51" t="s">
        <v>500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501</v>
      </c>
      <c r="D183" s="51" t="s">
        <v>502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503</v>
      </c>
      <c r="D184" s="51" t="s">
        <v>504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505</v>
      </c>
      <c r="D185" s="51" t="s">
        <v>506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507</v>
      </c>
      <c r="D186" s="51" t="s">
        <v>508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156</v>
      </c>
      <c r="D187" s="51" t="s">
        <v>144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509</v>
      </c>
      <c r="D188" s="51" t="s">
        <v>510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511</v>
      </c>
      <c r="D189" s="51" t="s">
        <v>512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513</v>
      </c>
      <c r="D190" s="51" t="s">
        <v>514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515</v>
      </c>
      <c r="D191" s="51" t="s">
        <v>516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517</v>
      </c>
      <c r="D192" s="51" t="s">
        <v>518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519</v>
      </c>
      <c r="D193" s="51" t="s">
        <v>520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521</v>
      </c>
      <c r="D194" s="51" t="s">
        <v>522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523</v>
      </c>
      <c r="D195" s="51" t="s">
        <v>524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525</v>
      </c>
      <c r="D196" s="51" t="s">
        <v>526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527</v>
      </c>
      <c r="D197" s="51" t="s">
        <v>528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529</v>
      </c>
      <c r="D198" s="51" t="s">
        <v>530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531</v>
      </c>
      <c r="D199" s="51" t="s">
        <v>532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533</v>
      </c>
      <c r="D200" s="51" t="s">
        <v>534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535</v>
      </c>
      <c r="D201" s="51" t="s">
        <v>536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537</v>
      </c>
      <c r="D202" s="51" t="s">
        <v>538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539</v>
      </c>
      <c r="D203" s="51" t="s">
        <v>540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541</v>
      </c>
      <c r="D204" s="51" t="s">
        <v>542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543</v>
      </c>
      <c r="D205" s="51" t="s">
        <v>544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545</v>
      </c>
      <c r="D206" s="51" t="s">
        <v>546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597</v>
      </c>
      <c r="D207" s="51" t="s">
        <v>598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547</v>
      </c>
      <c r="D208" s="51" t="s">
        <v>548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611</v>
      </c>
      <c r="D209" s="51" t="s">
        <v>612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604</v>
      </c>
      <c r="D210" s="51" t="s">
        <v>605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627</v>
      </c>
      <c r="D211" s="51" t="s">
        <v>628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549</v>
      </c>
      <c r="D212" s="51" t="s">
        <v>550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606</v>
      </c>
      <c r="D213" s="52" t="s">
        <v>607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613</v>
      </c>
      <c r="D214" s="52" t="s">
        <v>303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616</v>
      </c>
      <c r="D215" s="52" t="s">
        <v>330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617</v>
      </c>
      <c r="D216" s="52" t="s">
        <v>618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614</v>
      </c>
      <c r="D217" s="52" t="s">
        <v>615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621</v>
      </c>
      <c r="D218" s="52" t="s">
        <v>622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619</v>
      </c>
      <c r="D219" s="52" t="s">
        <v>620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623</v>
      </c>
      <c r="D220" s="52" t="s">
        <v>624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625</v>
      </c>
      <c r="D221" s="52" t="s">
        <v>626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78" t="str">
        <f t="shared" si="12"/>
        <v>EVR</v>
      </c>
      <c r="B222" s="178" t="str">
        <f t="shared" si="13"/>
        <v>404</v>
      </c>
      <c r="C222" s="179" t="s">
        <v>608</v>
      </c>
      <c r="D222" s="180" t="s">
        <v>609</v>
      </c>
      <c r="E222" s="178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608</v>
      </c>
      <c r="D223" s="52" t="s">
        <v>609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66" t="s">
        <v>629</v>
      </c>
      <c r="D224" s="167" t="s">
        <v>630</v>
      </c>
      <c r="E224" s="165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66" t="s">
        <v>631</v>
      </c>
      <c r="D225" s="167" t="s">
        <v>632</v>
      </c>
      <c r="E225" s="165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66" t="s">
        <v>633</v>
      </c>
      <c r="D226" s="167" t="s">
        <v>634</v>
      </c>
      <c r="E226" s="165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66" t="s">
        <v>635</v>
      </c>
      <c r="D227" s="167" t="s">
        <v>636</v>
      </c>
      <c r="E227" s="165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66" t="s">
        <v>637</v>
      </c>
      <c r="D228" s="167" t="s">
        <v>638</v>
      </c>
      <c r="E228" s="165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66" t="s">
        <v>639</v>
      </c>
      <c r="D229" s="167" t="s">
        <v>640</v>
      </c>
      <c r="E229" s="165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66" t="s">
        <v>641</v>
      </c>
      <c r="D230" s="167" t="s">
        <v>642</v>
      </c>
      <c r="E230" s="165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66" t="s">
        <v>643</v>
      </c>
      <c r="D231" s="167" t="s">
        <v>644</v>
      </c>
      <c r="E231" s="165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66" t="s">
        <v>645</v>
      </c>
      <c r="D232" s="167" t="s">
        <v>646</v>
      </c>
      <c r="E232" s="165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66" t="s">
        <v>647</v>
      </c>
      <c r="D233" s="167" t="s">
        <v>648</v>
      </c>
      <c r="E233" s="165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66" t="s">
        <v>649</v>
      </c>
      <c r="D234" s="167" t="s">
        <v>650</v>
      </c>
      <c r="E234" s="165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66" t="s">
        <v>651</v>
      </c>
      <c r="D235" s="167" t="s">
        <v>652</v>
      </c>
      <c r="E235" s="165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66" t="s">
        <v>653</v>
      </c>
      <c r="D236" s="167" t="s">
        <v>654</v>
      </c>
      <c r="E236" s="165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66" t="s">
        <v>655</v>
      </c>
      <c r="D237" s="167" t="s">
        <v>656</v>
      </c>
      <c r="E237" s="165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66" t="s">
        <v>657</v>
      </c>
      <c r="D238" s="167" t="s">
        <v>658</v>
      </c>
      <c r="E238" s="165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66" t="s">
        <v>659</v>
      </c>
      <c r="D239" s="167" t="s">
        <v>660</v>
      </c>
      <c r="E239" s="165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66" t="s">
        <v>661</v>
      </c>
      <c r="D240" s="167" t="s">
        <v>662</v>
      </c>
      <c r="E240" s="165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66" t="s">
        <v>663</v>
      </c>
      <c r="D241" s="167" t="s">
        <v>664</v>
      </c>
      <c r="E241" s="165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66" t="s">
        <v>665</v>
      </c>
      <c r="D242" s="167" t="s">
        <v>666</v>
      </c>
      <c r="E242" s="165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66" t="s">
        <v>667</v>
      </c>
      <c r="D243" s="167" t="s">
        <v>668</v>
      </c>
      <c r="E243" s="165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66" t="s">
        <v>669</v>
      </c>
      <c r="D244" s="167" t="s">
        <v>670</v>
      </c>
      <c r="E244" s="165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66" t="s">
        <v>671</v>
      </c>
      <c r="D245" s="167" t="s">
        <v>672</v>
      </c>
      <c r="E245" s="165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66" t="s">
        <v>673</v>
      </c>
      <c r="D246" s="167" t="s">
        <v>674</v>
      </c>
      <c r="E246" s="165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66" t="s">
        <v>675</v>
      </c>
      <c r="D247" s="167" t="s">
        <v>676</v>
      </c>
      <c r="E247" s="165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66" t="s">
        <v>677</v>
      </c>
      <c r="D248" s="167" t="s">
        <v>678</v>
      </c>
      <c r="E248" s="165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66" t="s">
        <v>679</v>
      </c>
      <c r="D249" s="167" t="s">
        <v>680</v>
      </c>
      <c r="E249" s="165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66" t="s">
        <v>681</v>
      </c>
      <c r="D250" s="167" t="s">
        <v>664</v>
      </c>
      <c r="E250" s="165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66" t="s">
        <v>682</v>
      </c>
      <c r="D251" s="167" t="s">
        <v>683</v>
      </c>
      <c r="E251" s="165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66" t="s">
        <v>684</v>
      </c>
      <c r="D252" s="167" t="s">
        <v>685</v>
      </c>
      <c r="E252" s="165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66" t="s">
        <v>686</v>
      </c>
      <c r="D253" s="167" t="s">
        <v>687</v>
      </c>
      <c r="E253" s="165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66" t="s">
        <v>688</v>
      </c>
      <c r="D254" s="167" t="s">
        <v>689</v>
      </c>
      <c r="E254" s="165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66" t="s">
        <v>690</v>
      </c>
      <c r="D255" s="167" t="s">
        <v>691</v>
      </c>
      <c r="E255" s="165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66" t="s">
        <v>692</v>
      </c>
      <c r="D256" s="167" t="s">
        <v>693</v>
      </c>
      <c r="E256" s="165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66" t="s">
        <v>694</v>
      </c>
      <c r="D257" s="167" t="s">
        <v>664</v>
      </c>
      <c r="E257" s="165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66" t="s">
        <v>695</v>
      </c>
      <c r="D258" s="167" t="s">
        <v>696</v>
      </c>
      <c r="E258" s="165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66" t="s">
        <v>697</v>
      </c>
      <c r="D259" s="167" t="s">
        <v>698</v>
      </c>
      <c r="E259" s="165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66" t="s">
        <v>699</v>
      </c>
      <c r="D260" s="167" t="s">
        <v>700</v>
      </c>
      <c r="E260" s="165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66" t="s">
        <v>701</v>
      </c>
      <c r="D261" s="167" t="s">
        <v>702</v>
      </c>
      <c r="E261" s="165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66" t="s">
        <v>703</v>
      </c>
      <c r="D262" s="167" t="s">
        <v>704</v>
      </c>
      <c r="E262" s="165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66" t="s">
        <v>705</v>
      </c>
      <c r="D263" s="167" t="s">
        <v>706</v>
      </c>
      <c r="E263" s="165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66" t="s">
        <v>707</v>
      </c>
      <c r="D264" s="167" t="s">
        <v>708</v>
      </c>
      <c r="E264" s="165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66" t="s">
        <v>709</v>
      </c>
      <c r="D265" s="167" t="s">
        <v>710</v>
      </c>
      <c r="E265" s="165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66" t="s">
        <v>711</v>
      </c>
      <c r="D266" s="167" t="s">
        <v>712</v>
      </c>
      <c r="E266" s="165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66" t="s">
        <v>713</v>
      </c>
      <c r="D267" s="167" t="s">
        <v>714</v>
      </c>
      <c r="E267" s="165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66" t="s">
        <v>715</v>
      </c>
      <c r="D268" s="167" t="s">
        <v>716</v>
      </c>
      <c r="E268" s="165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66" t="s">
        <v>717</v>
      </c>
      <c r="D269" s="167" t="s">
        <v>718</v>
      </c>
      <c r="E269" s="165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66" t="s">
        <v>719</v>
      </c>
      <c r="D270" s="167" t="s">
        <v>720</v>
      </c>
      <c r="E270" s="165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66" t="s">
        <v>721</v>
      </c>
      <c r="D271" s="167" t="s">
        <v>722</v>
      </c>
      <c r="E271" s="165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66" t="s">
        <v>723</v>
      </c>
      <c r="D272" s="167" t="s">
        <v>724</v>
      </c>
      <c r="E272" s="165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66" t="s">
        <v>725</v>
      </c>
      <c r="D273" s="167" t="s">
        <v>726</v>
      </c>
      <c r="E273" s="165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66" t="s">
        <v>727</v>
      </c>
      <c r="D274" s="167" t="s">
        <v>728</v>
      </c>
      <c r="E274" s="165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66" t="s">
        <v>729</v>
      </c>
      <c r="D275" s="167" t="s">
        <v>730</v>
      </c>
      <c r="E275" s="165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66" t="s">
        <v>731</v>
      </c>
      <c r="D276" s="167" t="s">
        <v>664</v>
      </c>
      <c r="E276" s="165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66" t="s">
        <v>732</v>
      </c>
      <c r="D277" s="167" t="s">
        <v>683</v>
      </c>
      <c r="E277" s="165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66" t="s">
        <v>733</v>
      </c>
      <c r="D278" s="167" t="s">
        <v>734</v>
      </c>
      <c r="E278" s="165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66" t="s">
        <v>735</v>
      </c>
      <c r="D279" s="167" t="s">
        <v>736</v>
      </c>
      <c r="E279" s="165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66" t="s">
        <v>737</v>
      </c>
      <c r="D280" s="167" t="s">
        <v>738</v>
      </c>
      <c r="E280" s="165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66" t="s">
        <v>739</v>
      </c>
      <c r="D281" s="167" t="s">
        <v>740</v>
      </c>
      <c r="E281" s="165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66" t="s">
        <v>741</v>
      </c>
      <c r="D282" s="167" t="s">
        <v>742</v>
      </c>
      <c r="E282" s="165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66" t="s">
        <v>513</v>
      </c>
      <c r="D283" s="167" t="s">
        <v>743</v>
      </c>
      <c r="E283" s="165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66" t="s">
        <v>744</v>
      </c>
      <c r="D284" s="167" t="s">
        <v>745</v>
      </c>
      <c r="E284" s="165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66" t="s">
        <v>746</v>
      </c>
      <c r="D285" s="167" t="s">
        <v>747</v>
      </c>
      <c r="E285" s="165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66" t="s">
        <v>748</v>
      </c>
      <c r="D286" s="167" t="s">
        <v>749</v>
      </c>
      <c r="E286" s="165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66" t="s">
        <v>750</v>
      </c>
      <c r="D287" s="167" t="s">
        <v>745</v>
      </c>
      <c r="E287" s="165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66" t="s">
        <v>751</v>
      </c>
      <c r="D288" s="167" t="s">
        <v>747</v>
      </c>
      <c r="E288" s="165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66" t="s">
        <v>752</v>
      </c>
      <c r="D289" s="167" t="s">
        <v>749</v>
      </c>
      <c r="E289" s="165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66" t="s">
        <v>753</v>
      </c>
      <c r="D290" s="167" t="s">
        <v>745</v>
      </c>
      <c r="E290" s="165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66" t="s">
        <v>754</v>
      </c>
      <c r="D291" s="167" t="s">
        <v>747</v>
      </c>
      <c r="E291" s="165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66" t="s">
        <v>755</v>
      </c>
      <c r="D292" s="167" t="s">
        <v>745</v>
      </c>
      <c r="E292" s="165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66" t="s">
        <v>756</v>
      </c>
      <c r="D293" s="167" t="s">
        <v>747</v>
      </c>
      <c r="E293" s="165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66" t="s">
        <v>757</v>
      </c>
      <c r="D294" s="167" t="s">
        <v>749</v>
      </c>
      <c r="E294" s="165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66" t="s">
        <v>758</v>
      </c>
      <c r="D295" s="167" t="s">
        <v>745</v>
      </c>
      <c r="E295" s="165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66" t="s">
        <v>759</v>
      </c>
      <c r="D296" s="167" t="s">
        <v>747</v>
      </c>
      <c r="E296" s="165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66" t="s">
        <v>760</v>
      </c>
      <c r="D297" s="167" t="s">
        <v>749</v>
      </c>
      <c r="E297" s="165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66" t="s">
        <v>761</v>
      </c>
      <c r="D298" s="167" t="s">
        <v>762</v>
      </c>
      <c r="E298" s="165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66" t="s">
        <v>763</v>
      </c>
      <c r="D299" s="167" t="s">
        <v>764</v>
      </c>
      <c r="E299" s="165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66" t="s">
        <v>765</v>
      </c>
      <c r="D300" s="167" t="s">
        <v>766</v>
      </c>
      <c r="E300" s="165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66" t="s">
        <v>767</v>
      </c>
      <c r="D301" s="167" t="s">
        <v>768</v>
      </c>
      <c r="E301" s="165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66" t="s">
        <v>769</v>
      </c>
      <c r="D302" s="167" t="s">
        <v>770</v>
      </c>
      <c r="E302" s="165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66" t="s">
        <v>771</v>
      </c>
      <c r="D303" s="167" t="s">
        <v>772</v>
      </c>
      <c r="E303" s="165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66" t="s">
        <v>773</v>
      </c>
      <c r="D304" s="167" t="s">
        <v>774</v>
      </c>
      <c r="E304" s="165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66" t="s">
        <v>775</v>
      </c>
      <c r="D305" s="167" t="s">
        <v>685</v>
      </c>
      <c r="E305" s="165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66" t="s">
        <v>776</v>
      </c>
      <c r="D306" s="167" t="s">
        <v>777</v>
      </c>
      <c r="E306" s="165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66" t="s">
        <v>778</v>
      </c>
      <c r="D307" s="167" t="s">
        <v>779</v>
      </c>
      <c r="E307" s="165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66" t="s">
        <v>780</v>
      </c>
      <c r="D308" s="167" t="s">
        <v>781</v>
      </c>
      <c r="E308" s="165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66" t="s">
        <v>782</v>
      </c>
      <c r="D309" s="167" t="s">
        <v>783</v>
      </c>
      <c r="E309" s="165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66" t="s">
        <v>784</v>
      </c>
      <c r="D310" s="167" t="s">
        <v>785</v>
      </c>
      <c r="E310" s="165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66" t="s">
        <v>786</v>
      </c>
      <c r="D311" s="167" t="s">
        <v>787</v>
      </c>
      <c r="E311" s="165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66" t="s">
        <v>788</v>
      </c>
      <c r="D312" s="167" t="s">
        <v>772</v>
      </c>
      <c r="E312" s="165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66" t="s">
        <v>789</v>
      </c>
      <c r="D313" s="167" t="s">
        <v>734</v>
      </c>
      <c r="E313" s="165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66" t="s">
        <v>790</v>
      </c>
      <c r="D314" s="167" t="s">
        <v>791</v>
      </c>
      <c r="E314" s="165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66" t="s">
        <v>792</v>
      </c>
      <c r="D315" s="167" t="s">
        <v>793</v>
      </c>
      <c r="E315" s="165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66" t="s">
        <v>794</v>
      </c>
      <c r="D316" s="167" t="s">
        <v>795</v>
      </c>
      <c r="E316" s="165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66" t="s">
        <v>796</v>
      </c>
      <c r="D317" s="167" t="s">
        <v>797</v>
      </c>
      <c r="E317" s="165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66" t="s">
        <v>798</v>
      </c>
      <c r="D318" s="167" t="s">
        <v>799</v>
      </c>
      <c r="E318" s="165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66" t="s">
        <v>800</v>
      </c>
      <c r="D319" s="167" t="s">
        <v>801</v>
      </c>
      <c r="E319" s="165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66" t="s">
        <v>802</v>
      </c>
      <c r="D320" s="167" t="s">
        <v>803</v>
      </c>
      <c r="E320" s="165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66" t="s">
        <v>804</v>
      </c>
      <c r="D321" s="167" t="s">
        <v>805</v>
      </c>
      <c r="E321" s="165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66" t="s">
        <v>806</v>
      </c>
      <c r="D322" s="167" t="s">
        <v>772</v>
      </c>
      <c r="E322" s="165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66" t="s">
        <v>807</v>
      </c>
      <c r="D323" s="167" t="s">
        <v>808</v>
      </c>
      <c r="E323" s="165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66" t="s">
        <v>809</v>
      </c>
      <c r="D324" s="167" t="s">
        <v>810</v>
      </c>
      <c r="E324" s="165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66" t="s">
        <v>811</v>
      </c>
      <c r="D325" s="167" t="s">
        <v>812</v>
      </c>
      <c r="E325" s="165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66" t="s">
        <v>813</v>
      </c>
      <c r="D326" s="167" t="s">
        <v>814</v>
      </c>
      <c r="E326" s="165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66" t="s">
        <v>815</v>
      </c>
      <c r="D327" s="167" t="s">
        <v>816</v>
      </c>
      <c r="E327" s="165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66" t="s">
        <v>817</v>
      </c>
      <c r="D328" s="167" t="s">
        <v>818</v>
      </c>
      <c r="E328" s="165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66" t="s">
        <v>819</v>
      </c>
      <c r="D329" s="167" t="s">
        <v>820</v>
      </c>
      <c r="E329" s="165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66" t="s">
        <v>821</v>
      </c>
      <c r="D330" s="167" t="s">
        <v>822</v>
      </c>
      <c r="E330" s="165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66" t="s">
        <v>823</v>
      </c>
      <c r="D331" s="167" t="s">
        <v>824</v>
      </c>
      <c r="E331" s="165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66" t="s">
        <v>825</v>
      </c>
      <c r="D332" s="167" t="s">
        <v>683</v>
      </c>
      <c r="E332" s="165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66" t="s">
        <v>826</v>
      </c>
      <c r="D333" s="167" t="s">
        <v>827</v>
      </c>
      <c r="E333" s="165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66" t="s">
        <v>828</v>
      </c>
      <c r="D334" s="167" t="s">
        <v>829</v>
      </c>
      <c r="E334" s="165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66" t="s">
        <v>830</v>
      </c>
      <c r="D335" s="167" t="s">
        <v>831</v>
      </c>
      <c r="E335" s="165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66" t="s">
        <v>832</v>
      </c>
      <c r="D336" s="167" t="s">
        <v>833</v>
      </c>
      <c r="E336" s="165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66" t="s">
        <v>834</v>
      </c>
      <c r="D337" s="167" t="s">
        <v>835</v>
      </c>
      <c r="E337" s="165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66" t="s">
        <v>836</v>
      </c>
      <c r="D338" s="167" t="s">
        <v>837</v>
      </c>
      <c r="E338" s="165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66" t="s">
        <v>838</v>
      </c>
      <c r="D339" s="167" t="s">
        <v>839</v>
      </c>
      <c r="E339" s="165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66" t="s">
        <v>840</v>
      </c>
      <c r="D340" s="167" t="s">
        <v>841</v>
      </c>
      <c r="E340" s="165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66" t="s">
        <v>842</v>
      </c>
      <c r="D341" s="167" t="s">
        <v>843</v>
      </c>
      <c r="E341" s="165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66" t="s">
        <v>844</v>
      </c>
      <c r="D342" s="167" t="s">
        <v>845</v>
      </c>
      <c r="E342" s="165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66" t="s">
        <v>846</v>
      </c>
      <c r="D343" s="167" t="s">
        <v>847</v>
      </c>
      <c r="E343" s="165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66" t="s">
        <v>848</v>
      </c>
      <c r="D344" s="167" t="s">
        <v>849</v>
      </c>
      <c r="E344" s="165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66" t="s">
        <v>850</v>
      </c>
      <c r="D345" s="167" t="s">
        <v>683</v>
      </c>
      <c r="E345" s="165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66" t="s">
        <v>851</v>
      </c>
      <c r="D346" s="167" t="s">
        <v>734</v>
      </c>
      <c r="E346" s="165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66" t="s">
        <v>852</v>
      </c>
      <c r="D347" s="167" t="s">
        <v>853</v>
      </c>
      <c r="E347" s="165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66" t="s">
        <v>854</v>
      </c>
      <c r="D348" s="167" t="s">
        <v>816</v>
      </c>
      <c r="E348" s="165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66" t="s">
        <v>855</v>
      </c>
      <c r="D349" s="167" t="s">
        <v>827</v>
      </c>
      <c r="E349" s="165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66" t="s">
        <v>856</v>
      </c>
      <c r="D350" s="167" t="s">
        <v>857</v>
      </c>
      <c r="E350" s="165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66" t="s">
        <v>858</v>
      </c>
      <c r="D351" s="167" t="s">
        <v>835</v>
      </c>
      <c r="E351" s="165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66" t="s">
        <v>859</v>
      </c>
      <c r="D352" s="167" t="s">
        <v>860</v>
      </c>
      <c r="E352" s="165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66" t="s">
        <v>861</v>
      </c>
      <c r="D353" s="167" t="s">
        <v>862</v>
      </c>
      <c r="E353" s="165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66" t="s">
        <v>863</v>
      </c>
      <c r="D354" s="167" t="s">
        <v>864</v>
      </c>
      <c r="E354" s="165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66" t="s">
        <v>865</v>
      </c>
      <c r="D355" s="167" t="s">
        <v>866</v>
      </c>
      <c r="E355" s="165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66" t="s">
        <v>867</v>
      </c>
      <c r="D356" s="167" t="s">
        <v>868</v>
      </c>
      <c r="E356" s="165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66" t="s">
        <v>869</v>
      </c>
      <c r="D357" s="167" t="s">
        <v>870</v>
      </c>
      <c r="E357" s="165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66" t="s">
        <v>871</v>
      </c>
      <c r="D358" s="167" t="s">
        <v>872</v>
      </c>
      <c r="E358" s="165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66" t="s">
        <v>873</v>
      </c>
      <c r="D359" s="167" t="s">
        <v>874</v>
      </c>
      <c r="E359" s="165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66" t="s">
        <v>875</v>
      </c>
      <c r="D360" s="167" t="s">
        <v>876</v>
      </c>
      <c r="E360" s="165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66" t="s">
        <v>877</v>
      </c>
      <c r="D361" s="167" t="s">
        <v>878</v>
      </c>
      <c r="E361" s="165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66" t="s">
        <v>879</v>
      </c>
      <c r="D362" s="167" t="s">
        <v>880</v>
      </c>
      <c r="E362" s="165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66" t="s">
        <v>881</v>
      </c>
      <c r="D363" s="167" t="s">
        <v>882</v>
      </c>
      <c r="E363" s="165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66" t="s">
        <v>883</v>
      </c>
      <c r="D364" s="167" t="s">
        <v>882</v>
      </c>
      <c r="E364" s="165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66" t="s">
        <v>884</v>
      </c>
      <c r="D365" s="167" t="s">
        <v>885</v>
      </c>
      <c r="E365" s="165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66" t="s">
        <v>886</v>
      </c>
      <c r="D366" s="167" t="s">
        <v>887</v>
      </c>
      <c r="E366" s="165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66" t="s">
        <v>888</v>
      </c>
      <c r="D367" s="167" t="s">
        <v>889</v>
      </c>
      <c r="E367" s="165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66" t="s">
        <v>890</v>
      </c>
      <c r="D368" s="167" t="s">
        <v>891</v>
      </c>
      <c r="E368" s="165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66" t="s">
        <v>892</v>
      </c>
      <c r="D369" s="167" t="s">
        <v>891</v>
      </c>
      <c r="E369" s="165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66" t="s">
        <v>893</v>
      </c>
      <c r="D370" s="167" t="s">
        <v>894</v>
      </c>
      <c r="E370" s="165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66" t="s">
        <v>895</v>
      </c>
      <c r="D371" s="167" t="s">
        <v>896</v>
      </c>
      <c r="E371" s="165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66" t="s">
        <v>897</v>
      </c>
      <c r="D372" s="167" t="s">
        <v>898</v>
      </c>
      <c r="E372" s="165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66" t="s">
        <v>899</v>
      </c>
      <c r="D373" s="167" t="s">
        <v>900</v>
      </c>
      <c r="E373" s="165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66" t="s">
        <v>901</v>
      </c>
      <c r="D374" s="167" t="s">
        <v>902</v>
      </c>
      <c r="E374" s="165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66" t="s">
        <v>903</v>
      </c>
      <c r="D375" s="167" t="s">
        <v>904</v>
      </c>
      <c r="E375" s="165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66" t="s">
        <v>905</v>
      </c>
      <c r="D376" s="167" t="s">
        <v>906</v>
      </c>
      <c r="E376" s="165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66" t="s">
        <v>907</v>
      </c>
      <c r="D377" s="167" t="s">
        <v>908</v>
      </c>
      <c r="E377" s="165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66" t="s">
        <v>909</v>
      </c>
      <c r="D378" s="167" t="s">
        <v>772</v>
      </c>
      <c r="E378" s="165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66" t="s">
        <v>910</v>
      </c>
      <c r="D379" s="167" t="s">
        <v>911</v>
      </c>
      <c r="E379" s="165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66" t="s">
        <v>912</v>
      </c>
      <c r="D380" s="167" t="s">
        <v>911</v>
      </c>
      <c r="E380" s="165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66" t="s">
        <v>913</v>
      </c>
      <c r="D381" s="167" t="s">
        <v>914</v>
      </c>
      <c r="E381" s="165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66" t="s">
        <v>915</v>
      </c>
      <c r="D382" s="167" t="s">
        <v>916</v>
      </c>
      <c r="E382" s="165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66" t="s">
        <v>917</v>
      </c>
      <c r="D383" s="167" t="s">
        <v>918</v>
      </c>
      <c r="E383" s="165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66" t="s">
        <v>919</v>
      </c>
      <c r="D384" s="167" t="s">
        <v>920</v>
      </c>
      <c r="E384" s="165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66" t="s">
        <v>921</v>
      </c>
      <c r="D385" s="167" t="s">
        <v>922</v>
      </c>
      <c r="E385" s="165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66" t="s">
        <v>923</v>
      </c>
      <c r="D386" s="167" t="s">
        <v>924</v>
      </c>
      <c r="E386" s="165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66" t="s">
        <v>925</v>
      </c>
      <c r="D387" s="167" t="s">
        <v>924</v>
      </c>
      <c r="E387" s="165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66" t="s">
        <v>926</v>
      </c>
      <c r="D388" s="167" t="s">
        <v>927</v>
      </c>
      <c r="E388" s="165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66" t="s">
        <v>928</v>
      </c>
      <c r="D389" s="167" t="s">
        <v>927</v>
      </c>
      <c r="E389" s="165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66" t="s">
        <v>929</v>
      </c>
      <c r="D390" s="167" t="s">
        <v>930</v>
      </c>
      <c r="E390" s="165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66" t="s">
        <v>931</v>
      </c>
      <c r="D391" s="167" t="s">
        <v>930</v>
      </c>
      <c r="E391" s="165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66" t="s">
        <v>932</v>
      </c>
      <c r="D392" s="167" t="s">
        <v>933</v>
      </c>
      <c r="E392" s="165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66" t="s">
        <v>934</v>
      </c>
      <c r="D393" s="167" t="s">
        <v>685</v>
      </c>
      <c r="E393" s="165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66" t="s">
        <v>935</v>
      </c>
      <c r="D394" s="167" t="s">
        <v>772</v>
      </c>
      <c r="E394" s="165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66" t="s">
        <v>936</v>
      </c>
      <c r="D395" s="167" t="s">
        <v>937</v>
      </c>
      <c r="E395" s="165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66" t="s">
        <v>938</v>
      </c>
      <c r="D396" s="167" t="s">
        <v>939</v>
      </c>
      <c r="E396" s="165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66" t="s">
        <v>940</v>
      </c>
      <c r="D397" s="167" t="s">
        <v>941</v>
      </c>
      <c r="E397" s="165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66" t="s">
        <v>942</v>
      </c>
      <c r="D398" s="167" t="s">
        <v>943</v>
      </c>
      <c r="E398" s="165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66" t="s">
        <v>944</v>
      </c>
      <c r="D399" s="167" t="s">
        <v>945</v>
      </c>
      <c r="E399" s="165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66" t="s">
        <v>946</v>
      </c>
      <c r="D400" s="167" t="s">
        <v>947</v>
      </c>
      <c r="E400" s="165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66" t="s">
        <v>948</v>
      </c>
      <c r="D401" s="167" t="s">
        <v>949</v>
      </c>
      <c r="E401" s="165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66" t="s">
        <v>950</v>
      </c>
      <c r="D402" s="167" t="s">
        <v>951</v>
      </c>
      <c r="E402" s="165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66" t="s">
        <v>952</v>
      </c>
      <c r="D403" s="167" t="s">
        <v>953</v>
      </c>
      <c r="E403" s="165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66" t="s">
        <v>954</v>
      </c>
      <c r="D404" s="167" t="s">
        <v>949</v>
      </c>
      <c r="E404" s="165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66" t="s">
        <v>955</v>
      </c>
      <c r="D405" s="167" t="s">
        <v>951</v>
      </c>
      <c r="E405" s="165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66" t="s">
        <v>956</v>
      </c>
      <c r="D406" s="167" t="s">
        <v>957</v>
      </c>
      <c r="E406" s="165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66" t="s">
        <v>958</v>
      </c>
      <c r="D407" s="167" t="s">
        <v>959</v>
      </c>
      <c r="E407" s="165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66" t="s">
        <v>960</v>
      </c>
      <c r="D408" s="167" t="s">
        <v>961</v>
      </c>
      <c r="E408" s="165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66" t="s">
        <v>962</v>
      </c>
      <c r="D409" s="167" t="s">
        <v>963</v>
      </c>
      <c r="E409" s="165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66" t="s">
        <v>964</v>
      </c>
      <c r="D410" s="167" t="s">
        <v>965</v>
      </c>
      <c r="E410" s="165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66" t="s">
        <v>966</v>
      </c>
      <c r="D411" s="167" t="s">
        <v>967</v>
      </c>
      <c r="E411" s="165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66" t="s">
        <v>968</v>
      </c>
      <c r="D412" s="167" t="s">
        <v>969</v>
      </c>
      <c r="E412" s="165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66" t="s">
        <v>970</v>
      </c>
      <c r="D413" s="167" t="s">
        <v>971</v>
      </c>
      <c r="E413" s="165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66" t="s">
        <v>972</v>
      </c>
      <c r="D414" s="167" t="s">
        <v>973</v>
      </c>
      <c r="E414" s="165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66" t="s">
        <v>974</v>
      </c>
      <c r="D415" s="167" t="s">
        <v>975</v>
      </c>
      <c r="E415" s="165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66" t="s">
        <v>976</v>
      </c>
      <c r="D416" s="167" t="s">
        <v>977</v>
      </c>
      <c r="E416" s="165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66" t="s">
        <v>978</v>
      </c>
      <c r="D417" s="167" t="s">
        <v>979</v>
      </c>
      <c r="E417" s="165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66" t="s">
        <v>980</v>
      </c>
      <c r="D418" s="167" t="s">
        <v>981</v>
      </c>
      <c r="E418" s="165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66" t="s">
        <v>982</v>
      </c>
      <c r="D419" s="167" t="s">
        <v>983</v>
      </c>
      <c r="E419" s="165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66" t="s">
        <v>984</v>
      </c>
      <c r="D420" s="167" t="s">
        <v>985</v>
      </c>
      <c r="E420" s="165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66" t="s">
        <v>986</v>
      </c>
      <c r="D421" s="167" t="s">
        <v>987</v>
      </c>
      <c r="E421" s="165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66" t="s">
        <v>988</v>
      </c>
      <c r="D422" s="167" t="s">
        <v>772</v>
      </c>
      <c r="E422" s="165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66" t="s">
        <v>989</v>
      </c>
      <c r="D423" s="167" t="s">
        <v>772</v>
      </c>
      <c r="E423" s="165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66" t="s">
        <v>990</v>
      </c>
      <c r="D424" s="167" t="s">
        <v>991</v>
      </c>
      <c r="E424" s="165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66" t="s">
        <v>992</v>
      </c>
      <c r="D425" s="167" t="s">
        <v>993</v>
      </c>
      <c r="E425" s="165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66" t="s">
        <v>994</v>
      </c>
      <c r="D426" s="167" t="s">
        <v>995</v>
      </c>
      <c r="E426" s="165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66" t="s">
        <v>996</v>
      </c>
      <c r="D427" s="167" t="s">
        <v>997</v>
      </c>
      <c r="E427" s="165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66" t="s">
        <v>998</v>
      </c>
      <c r="D428" s="167" t="s">
        <v>999</v>
      </c>
      <c r="E428" s="165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66" t="s">
        <v>1000</v>
      </c>
      <c r="D429" s="167" t="s">
        <v>1001</v>
      </c>
      <c r="E429" s="165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66" t="s">
        <v>1002</v>
      </c>
      <c r="D430" s="167" t="s">
        <v>1003</v>
      </c>
      <c r="E430" s="165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66" t="s">
        <v>1004</v>
      </c>
      <c r="D431" s="167" t="s">
        <v>772</v>
      </c>
      <c r="E431" s="165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66" t="s">
        <v>1005</v>
      </c>
      <c r="D432" s="167" t="s">
        <v>1006</v>
      </c>
      <c r="E432" s="165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66" t="s">
        <v>1007</v>
      </c>
      <c r="D433" s="167" t="s">
        <v>1008</v>
      </c>
      <c r="E433" s="165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66" t="s">
        <v>1009</v>
      </c>
      <c r="D434" s="167" t="s">
        <v>1010</v>
      </c>
      <c r="E434" s="165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66" t="s">
        <v>1011</v>
      </c>
      <c r="D435" s="167" t="s">
        <v>1012</v>
      </c>
      <c r="E435" s="165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66" t="s">
        <v>1013</v>
      </c>
      <c r="D436" s="167" t="s">
        <v>1014</v>
      </c>
      <c r="E436" s="165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66" t="s">
        <v>1015</v>
      </c>
      <c r="D437" s="167" t="s">
        <v>1016</v>
      </c>
      <c r="E437" s="165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66" t="s">
        <v>1017</v>
      </c>
      <c r="D438" s="167" t="s">
        <v>1018</v>
      </c>
      <c r="E438" s="165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66" t="s">
        <v>1019</v>
      </c>
      <c r="D439" s="167" t="s">
        <v>1020</v>
      </c>
      <c r="E439" s="165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66" t="s">
        <v>1021</v>
      </c>
      <c r="D440" s="167" t="s">
        <v>1022</v>
      </c>
      <c r="E440" s="165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66" t="s">
        <v>1023</v>
      </c>
      <c r="D441" s="167" t="s">
        <v>1024</v>
      </c>
      <c r="E441" s="165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66" t="s">
        <v>1025</v>
      </c>
      <c r="D442" s="167" t="s">
        <v>772</v>
      </c>
      <c r="E442" s="165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66" t="s">
        <v>1026</v>
      </c>
      <c r="D443" s="167" t="s">
        <v>774</v>
      </c>
      <c r="E443" s="165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66" t="s">
        <v>1027</v>
      </c>
      <c r="D444" s="167" t="s">
        <v>685</v>
      </c>
      <c r="E444" s="165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66" t="s">
        <v>1028</v>
      </c>
      <c r="D445" s="167" t="s">
        <v>1029</v>
      </c>
      <c r="E445" s="165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66" t="s">
        <v>1030</v>
      </c>
      <c r="D446" s="167" t="s">
        <v>1031</v>
      </c>
      <c r="E446" s="165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66" t="s">
        <v>1032</v>
      </c>
      <c r="D447" s="167" t="s">
        <v>1033</v>
      </c>
      <c r="E447" s="165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66" t="s">
        <v>1034</v>
      </c>
      <c r="D448" s="167" t="s">
        <v>772</v>
      </c>
      <c r="E448" s="165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66" t="s">
        <v>1035</v>
      </c>
      <c r="D449" s="167" t="s">
        <v>734</v>
      </c>
      <c r="E449" s="165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66" t="s">
        <v>1036</v>
      </c>
      <c r="D450" s="167" t="s">
        <v>1037</v>
      </c>
      <c r="E450" s="165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66" t="s">
        <v>1038</v>
      </c>
      <c r="D451" s="167" t="s">
        <v>1039</v>
      </c>
      <c r="E451" s="165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66" t="s">
        <v>1040</v>
      </c>
      <c r="D452" s="167" t="s">
        <v>1041</v>
      </c>
      <c r="E452" s="165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66" t="s">
        <v>1042</v>
      </c>
      <c r="D453" s="167" t="s">
        <v>1043</v>
      </c>
      <c r="E453" s="165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68" t="s">
        <v>1044</v>
      </c>
      <c r="D454" s="169" t="s">
        <v>1045</v>
      </c>
      <c r="E454" s="168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68" t="s">
        <v>1046</v>
      </c>
      <c r="D455" s="169" t="s">
        <v>1047</v>
      </c>
      <c r="E455" s="168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68" t="s">
        <v>1048</v>
      </c>
      <c r="D456" s="170" t="s">
        <v>772</v>
      </c>
      <c r="E456" s="168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68" t="s">
        <v>1049</v>
      </c>
      <c r="D457" s="170" t="s">
        <v>1050</v>
      </c>
      <c r="E457" s="168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68" t="s">
        <v>1051</v>
      </c>
      <c r="D458" s="170" t="s">
        <v>1052</v>
      </c>
      <c r="E458" s="168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68" t="s">
        <v>1053</v>
      </c>
      <c r="D459" s="170" t="s">
        <v>1054</v>
      </c>
      <c r="E459" s="168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68" t="s">
        <v>1055</v>
      </c>
      <c r="D460" s="170" t="s">
        <v>997</v>
      </c>
      <c r="E460" s="168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68" t="s">
        <v>1056</v>
      </c>
      <c r="D461" s="170" t="s">
        <v>999</v>
      </c>
      <c r="E461" s="171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68" t="s">
        <v>1057</v>
      </c>
      <c r="D462" s="170" t="s">
        <v>1001</v>
      </c>
      <c r="E462" s="171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66" t="s">
        <v>1058</v>
      </c>
      <c r="D463" s="172" t="s">
        <v>1003</v>
      </c>
      <c r="E463" s="173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66" t="s">
        <v>1059</v>
      </c>
      <c r="D464" s="172" t="s">
        <v>772</v>
      </c>
      <c r="E464" s="173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66" t="s">
        <v>1060</v>
      </c>
      <c r="D465" s="172" t="s">
        <v>1006</v>
      </c>
      <c r="E465" s="166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66" t="s">
        <v>1061</v>
      </c>
      <c r="D466" s="172" t="s">
        <v>1008</v>
      </c>
      <c r="E466" s="166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66" t="s">
        <v>1062</v>
      </c>
      <c r="D467" s="172" t="s">
        <v>1010</v>
      </c>
      <c r="E467" s="166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66" t="s">
        <v>1063</v>
      </c>
      <c r="D468" s="172" t="s">
        <v>1012</v>
      </c>
      <c r="E468" s="173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66" t="s">
        <v>1064</v>
      </c>
      <c r="D469" s="172" t="s">
        <v>1014</v>
      </c>
      <c r="E469" s="173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66" t="s">
        <v>1065</v>
      </c>
      <c r="D470" s="172" t="s">
        <v>1016</v>
      </c>
      <c r="E470" s="173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66" t="s">
        <v>1066</v>
      </c>
      <c r="D471" s="172" t="s">
        <v>1018</v>
      </c>
      <c r="E471" s="173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66" t="s">
        <v>1067</v>
      </c>
      <c r="D472" s="172" t="s">
        <v>1020</v>
      </c>
      <c r="E472" s="173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66" t="s">
        <v>1068</v>
      </c>
      <c r="D473" s="172" t="s">
        <v>1069</v>
      </c>
      <c r="E473" s="166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66" t="s">
        <v>1070</v>
      </c>
      <c r="D474" s="172" t="s">
        <v>1024</v>
      </c>
      <c r="E474" s="166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66" t="s">
        <v>1071</v>
      </c>
      <c r="D475" s="172" t="s">
        <v>772</v>
      </c>
      <c r="E475" s="166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66" t="s">
        <v>1072</v>
      </c>
      <c r="D476" s="172" t="s">
        <v>774</v>
      </c>
      <c r="E476" s="166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66" t="s">
        <v>1073</v>
      </c>
      <c r="D477" s="172" t="s">
        <v>685</v>
      </c>
      <c r="E477" s="166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66" t="s">
        <v>1074</v>
      </c>
      <c r="D478" s="172" t="s">
        <v>1029</v>
      </c>
      <c r="E478" s="173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66" t="s">
        <v>1075</v>
      </c>
      <c r="D479" s="172" t="s">
        <v>1031</v>
      </c>
      <c r="E479" s="173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66" t="s">
        <v>1076</v>
      </c>
      <c r="D480" s="172" t="s">
        <v>1033</v>
      </c>
      <c r="E480" s="173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66" t="s">
        <v>1077</v>
      </c>
      <c r="D481" s="172" t="s">
        <v>772</v>
      </c>
      <c r="E481" s="173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66" t="s">
        <v>1078</v>
      </c>
      <c r="D482" s="172" t="s">
        <v>734</v>
      </c>
      <c r="E482" s="173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66" t="s">
        <v>1079</v>
      </c>
      <c r="D483" s="167" t="s">
        <v>1037</v>
      </c>
      <c r="E483" s="166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66" t="s">
        <v>1080</v>
      </c>
      <c r="D484" s="167" t="s">
        <v>1039</v>
      </c>
      <c r="E484" s="166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66" t="s">
        <v>1081</v>
      </c>
      <c r="D485" s="167" t="s">
        <v>1041</v>
      </c>
      <c r="E485" s="166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66" t="s">
        <v>1082</v>
      </c>
      <c r="D486" s="167" t="s">
        <v>1043</v>
      </c>
      <c r="E486" s="166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66" t="s">
        <v>1083</v>
      </c>
      <c r="D487" s="167" t="s">
        <v>1045</v>
      </c>
      <c r="E487" s="166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66" t="s">
        <v>1084</v>
      </c>
      <c r="D488" s="167" t="s">
        <v>1047</v>
      </c>
      <c r="E488" s="165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66" t="s">
        <v>1085</v>
      </c>
      <c r="D489" s="167" t="s">
        <v>772</v>
      </c>
      <c r="E489" s="173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66" t="s">
        <v>629</v>
      </c>
      <c r="D490" s="167" t="s">
        <v>630</v>
      </c>
      <c r="E490" s="165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66" t="s">
        <v>631</v>
      </c>
      <c r="D491" s="167" t="s">
        <v>632</v>
      </c>
      <c r="E491" s="165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66" t="s">
        <v>633</v>
      </c>
      <c r="D492" s="167" t="s">
        <v>634</v>
      </c>
      <c r="E492" s="165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66" t="s">
        <v>1086</v>
      </c>
      <c r="D493" s="167" t="s">
        <v>1087</v>
      </c>
      <c r="E493" s="165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66" t="s">
        <v>1088</v>
      </c>
      <c r="D494" s="167" t="s">
        <v>1089</v>
      </c>
      <c r="E494" s="165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66" t="s">
        <v>1090</v>
      </c>
      <c r="D495" s="167" t="s">
        <v>1091</v>
      </c>
      <c r="E495" s="166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66" t="s">
        <v>1092</v>
      </c>
      <c r="D496" s="167" t="s">
        <v>1093</v>
      </c>
      <c r="E496" s="166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66" t="s">
        <v>1094</v>
      </c>
      <c r="D497" s="167" t="s">
        <v>1095</v>
      </c>
      <c r="E497" s="166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66" t="s">
        <v>1096</v>
      </c>
      <c r="D498" s="167" t="s">
        <v>1097</v>
      </c>
      <c r="E498" s="166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66" t="s">
        <v>1098</v>
      </c>
      <c r="D499" s="167" t="s">
        <v>1095</v>
      </c>
      <c r="E499" s="166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66" t="s">
        <v>1099</v>
      </c>
      <c r="D500" s="167" t="s">
        <v>1100</v>
      </c>
      <c r="E500" s="166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66" t="s">
        <v>635</v>
      </c>
      <c r="D501" s="167" t="s">
        <v>636</v>
      </c>
      <c r="E501" s="166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66" t="s">
        <v>637</v>
      </c>
      <c r="D502" s="167" t="s">
        <v>638</v>
      </c>
      <c r="E502" s="166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66" t="s">
        <v>639</v>
      </c>
      <c r="D503" s="167" t="s">
        <v>640</v>
      </c>
      <c r="E503" s="166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66" t="s">
        <v>1101</v>
      </c>
      <c r="D504" s="167" t="s">
        <v>1102</v>
      </c>
      <c r="E504" s="166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66" t="s">
        <v>641</v>
      </c>
      <c r="D505" s="167" t="s">
        <v>642</v>
      </c>
      <c r="E505" s="166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66" t="s">
        <v>643</v>
      </c>
      <c r="D506" s="167" t="s">
        <v>644</v>
      </c>
      <c r="E506" s="165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66" t="s">
        <v>1103</v>
      </c>
      <c r="D507" s="167" t="s">
        <v>683</v>
      </c>
      <c r="E507" s="173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66" t="s">
        <v>645</v>
      </c>
      <c r="D508" s="167" t="s">
        <v>646</v>
      </c>
      <c r="E508" s="165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66" t="s">
        <v>1104</v>
      </c>
      <c r="D509" s="167" t="s">
        <v>683</v>
      </c>
      <c r="E509" s="165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66" t="s">
        <v>1105</v>
      </c>
      <c r="D510" s="167" t="s">
        <v>734</v>
      </c>
      <c r="E510" s="173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66" t="s">
        <v>647</v>
      </c>
      <c r="D511" s="167" t="s">
        <v>648</v>
      </c>
      <c r="E511" s="165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66" t="s">
        <v>649</v>
      </c>
      <c r="D512" s="167" t="s">
        <v>650</v>
      </c>
      <c r="E512" s="165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66" t="s">
        <v>651</v>
      </c>
      <c r="D513" s="167" t="s">
        <v>652</v>
      </c>
      <c r="E513" s="165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66" t="s">
        <v>653</v>
      </c>
      <c r="D514" s="167" t="s">
        <v>654</v>
      </c>
      <c r="E514" s="165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66" t="s">
        <v>655</v>
      </c>
      <c r="D515" s="174" t="s">
        <v>656</v>
      </c>
      <c r="E515" s="165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66" t="s">
        <v>657</v>
      </c>
      <c r="D516" s="174" t="s">
        <v>658</v>
      </c>
      <c r="E516" s="165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66" t="s">
        <v>659</v>
      </c>
      <c r="D517" s="174" t="s">
        <v>660</v>
      </c>
      <c r="E517" s="165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66" t="s">
        <v>661</v>
      </c>
      <c r="D518" s="174" t="s">
        <v>662</v>
      </c>
      <c r="E518" s="165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66" t="s">
        <v>663</v>
      </c>
      <c r="D519" s="174" t="s">
        <v>664</v>
      </c>
      <c r="E519" s="165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66" t="s">
        <v>665</v>
      </c>
      <c r="D520" s="174" t="s">
        <v>666</v>
      </c>
      <c r="E520" s="165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66" t="s">
        <v>667</v>
      </c>
      <c r="D521" s="174" t="s">
        <v>668</v>
      </c>
      <c r="E521" s="165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66" t="s">
        <v>669</v>
      </c>
      <c r="D522" s="174" t="s">
        <v>670</v>
      </c>
      <c r="E522" s="165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66" t="s">
        <v>671</v>
      </c>
      <c r="D523" s="174" t="s">
        <v>672</v>
      </c>
      <c r="E523" s="165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66" t="s">
        <v>673</v>
      </c>
      <c r="D524" s="174" t="s">
        <v>674</v>
      </c>
      <c r="E524" s="165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66" t="s">
        <v>675</v>
      </c>
      <c r="D525" s="174" t="s">
        <v>676</v>
      </c>
      <c r="E525" s="165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66" t="s">
        <v>677</v>
      </c>
      <c r="D526" s="167" t="s">
        <v>678</v>
      </c>
      <c r="E526" s="165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66" t="s">
        <v>679</v>
      </c>
      <c r="D527" s="167" t="s">
        <v>680</v>
      </c>
      <c r="E527" s="165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66" t="s">
        <v>681</v>
      </c>
      <c r="D528" s="174" t="s">
        <v>664</v>
      </c>
      <c r="E528" s="166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66" t="s">
        <v>682</v>
      </c>
      <c r="D529" s="174" t="s">
        <v>683</v>
      </c>
      <c r="E529" s="166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66" t="s">
        <v>684</v>
      </c>
      <c r="D530" s="174" t="s">
        <v>685</v>
      </c>
      <c r="E530" s="166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66" t="s">
        <v>686</v>
      </c>
      <c r="D531" s="174" t="s">
        <v>687</v>
      </c>
      <c r="E531" s="166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66" t="s">
        <v>688</v>
      </c>
      <c r="D532" s="174" t="s">
        <v>689</v>
      </c>
      <c r="E532" s="165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66" t="s">
        <v>690</v>
      </c>
      <c r="D533" s="174" t="s">
        <v>691</v>
      </c>
      <c r="E533" s="165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66" t="s">
        <v>692</v>
      </c>
      <c r="D534" s="174" t="s">
        <v>693</v>
      </c>
      <c r="E534" s="173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66" t="s">
        <v>694</v>
      </c>
      <c r="D535" s="174" t="s">
        <v>664</v>
      </c>
      <c r="E535" s="165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66" t="s">
        <v>695</v>
      </c>
      <c r="D536" s="174" t="s">
        <v>696</v>
      </c>
      <c r="E536" s="165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66" t="s">
        <v>697</v>
      </c>
      <c r="D537" s="174" t="s">
        <v>698</v>
      </c>
      <c r="E537" s="165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66" t="s">
        <v>699</v>
      </c>
      <c r="D538" s="174" t="s">
        <v>700</v>
      </c>
      <c r="E538" s="173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66" t="s">
        <v>701</v>
      </c>
      <c r="D539" s="174" t="s">
        <v>702</v>
      </c>
      <c r="E539" s="166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66" t="s">
        <v>703</v>
      </c>
      <c r="D540" s="174" t="s">
        <v>704</v>
      </c>
      <c r="E540" s="166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66" t="s">
        <v>705</v>
      </c>
      <c r="D541" s="174" t="s">
        <v>706</v>
      </c>
      <c r="E541" s="166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66" t="s">
        <v>707</v>
      </c>
      <c r="D542" s="174" t="s">
        <v>708</v>
      </c>
      <c r="E542" s="173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66" t="s">
        <v>709</v>
      </c>
      <c r="D543" s="174" t="s">
        <v>710</v>
      </c>
      <c r="E543" s="173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66" t="s">
        <v>711</v>
      </c>
      <c r="D544" s="167" t="s">
        <v>712</v>
      </c>
      <c r="E544" s="165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66" t="s">
        <v>713</v>
      </c>
      <c r="D545" s="167" t="s">
        <v>714</v>
      </c>
      <c r="E545" s="173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66" t="s">
        <v>715</v>
      </c>
      <c r="D546" s="167" t="s">
        <v>716</v>
      </c>
      <c r="E546" s="173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66" t="s">
        <v>717</v>
      </c>
      <c r="D547" s="167" t="s">
        <v>718</v>
      </c>
      <c r="E547" s="173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66" t="s">
        <v>719</v>
      </c>
      <c r="D548" s="175" t="s">
        <v>720</v>
      </c>
      <c r="E548" s="176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66" t="s">
        <v>721</v>
      </c>
      <c r="D549" s="167" t="s">
        <v>722</v>
      </c>
      <c r="E549" s="173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66" t="s">
        <v>723</v>
      </c>
      <c r="D550" s="167" t="s">
        <v>724</v>
      </c>
      <c r="E550" s="173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66" t="s">
        <v>725</v>
      </c>
      <c r="D551" s="167" t="s">
        <v>726</v>
      </c>
      <c r="E551" s="173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66" t="s">
        <v>727</v>
      </c>
      <c r="D552" s="167" t="s">
        <v>728</v>
      </c>
      <c r="E552" s="173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66" t="s">
        <v>729</v>
      </c>
      <c r="D553" s="167" t="s">
        <v>730</v>
      </c>
      <c r="E553" s="173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66" t="s">
        <v>731</v>
      </c>
      <c r="D554" s="167" t="s">
        <v>664</v>
      </c>
      <c r="E554" s="173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66" t="s">
        <v>732</v>
      </c>
      <c r="D555" s="167" t="s">
        <v>683</v>
      </c>
      <c r="E555" s="173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66" t="s">
        <v>733</v>
      </c>
      <c r="D556" s="167" t="s">
        <v>734</v>
      </c>
      <c r="E556" s="173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66" t="s">
        <v>735</v>
      </c>
      <c r="D557" s="167" t="s">
        <v>736</v>
      </c>
      <c r="E557" s="173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66" t="s">
        <v>737</v>
      </c>
      <c r="D558" s="167" t="s">
        <v>738</v>
      </c>
      <c r="E558" s="173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66" t="s">
        <v>739</v>
      </c>
      <c r="D559" s="167" t="s">
        <v>740</v>
      </c>
      <c r="E559" s="173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66" t="s">
        <v>741</v>
      </c>
      <c r="D560" s="167" t="s">
        <v>742</v>
      </c>
      <c r="E560" s="173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66" t="s">
        <v>513</v>
      </c>
      <c r="D561" s="175" t="s">
        <v>743</v>
      </c>
      <c r="E561" s="176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66" t="s">
        <v>1106</v>
      </c>
      <c r="D562" s="167" t="s">
        <v>1107</v>
      </c>
      <c r="E562" s="166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66" t="s">
        <v>744</v>
      </c>
      <c r="D563" s="167" t="s">
        <v>745</v>
      </c>
      <c r="E563" s="173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66" t="s">
        <v>746</v>
      </c>
      <c r="D564" s="167" t="s">
        <v>747</v>
      </c>
      <c r="E564" s="173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66" t="s">
        <v>748</v>
      </c>
      <c r="D565" s="167" t="s">
        <v>749</v>
      </c>
      <c r="E565" s="173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66" t="s">
        <v>750</v>
      </c>
      <c r="D566" s="167" t="s">
        <v>745</v>
      </c>
      <c r="E566" s="173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66" t="s">
        <v>751</v>
      </c>
      <c r="D567" s="167" t="s">
        <v>747</v>
      </c>
      <c r="E567" s="173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66" t="s">
        <v>752</v>
      </c>
      <c r="D568" s="167" t="s">
        <v>749</v>
      </c>
      <c r="E568" s="173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66" t="s">
        <v>753</v>
      </c>
      <c r="D569" s="167" t="s">
        <v>745</v>
      </c>
      <c r="E569" s="173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66" t="s">
        <v>754</v>
      </c>
      <c r="D570" s="167" t="s">
        <v>747</v>
      </c>
      <c r="E570" s="173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66" t="s">
        <v>755</v>
      </c>
      <c r="D571" s="167" t="s">
        <v>745</v>
      </c>
      <c r="E571" s="173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66" t="s">
        <v>756</v>
      </c>
      <c r="D572" s="167" t="s">
        <v>747</v>
      </c>
      <c r="E572" s="173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66" t="s">
        <v>757</v>
      </c>
      <c r="D573" s="167" t="s">
        <v>749</v>
      </c>
      <c r="E573" s="166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66" t="s">
        <v>758</v>
      </c>
      <c r="D574" s="167" t="s">
        <v>745</v>
      </c>
      <c r="E574" s="166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66" t="s">
        <v>759</v>
      </c>
      <c r="D575" s="167" t="s">
        <v>747</v>
      </c>
      <c r="E575" s="166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66" t="s">
        <v>760</v>
      </c>
      <c r="D576" s="167" t="s">
        <v>749</v>
      </c>
      <c r="E576" s="166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66" t="s">
        <v>1108</v>
      </c>
      <c r="D577" s="167" t="s">
        <v>1109</v>
      </c>
      <c r="E577" s="166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66" t="s">
        <v>1110</v>
      </c>
      <c r="D578" s="167" t="s">
        <v>1111</v>
      </c>
      <c r="E578" s="166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66" t="s">
        <v>761</v>
      </c>
      <c r="D579" s="167" t="s">
        <v>762</v>
      </c>
      <c r="E579" s="166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66" t="s">
        <v>763</v>
      </c>
      <c r="D580" s="167" t="s">
        <v>764</v>
      </c>
      <c r="E580" s="166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66" t="s">
        <v>765</v>
      </c>
      <c r="D581" s="167" t="s">
        <v>766</v>
      </c>
      <c r="E581" s="166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66" t="s">
        <v>767</v>
      </c>
      <c r="D582" s="167" t="s">
        <v>768</v>
      </c>
      <c r="E582" s="173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66" t="s">
        <v>769</v>
      </c>
      <c r="D583" s="167" t="s">
        <v>770</v>
      </c>
      <c r="E583" s="173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66" t="s">
        <v>771</v>
      </c>
      <c r="D584" s="167" t="s">
        <v>772</v>
      </c>
      <c r="E584" s="173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66" t="s">
        <v>773</v>
      </c>
      <c r="D585" s="167" t="s">
        <v>774</v>
      </c>
      <c r="E585" s="173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66" t="s">
        <v>775</v>
      </c>
      <c r="D586" s="167" t="s">
        <v>685</v>
      </c>
      <c r="E586" s="173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66" t="s">
        <v>776</v>
      </c>
      <c r="D587" s="167" t="s">
        <v>777</v>
      </c>
      <c r="E587" s="173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66" t="s">
        <v>778</v>
      </c>
      <c r="D588" s="167" t="s">
        <v>779</v>
      </c>
      <c r="E588" s="173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66" t="s">
        <v>780</v>
      </c>
      <c r="D589" s="167" t="s">
        <v>781</v>
      </c>
      <c r="E589" s="173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66" t="s">
        <v>782</v>
      </c>
      <c r="D590" s="167" t="s">
        <v>783</v>
      </c>
      <c r="E590" s="173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66" t="s">
        <v>784</v>
      </c>
      <c r="D591" s="167" t="s">
        <v>785</v>
      </c>
      <c r="E591" s="173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66" t="s">
        <v>786</v>
      </c>
      <c r="D592" s="167" t="s">
        <v>787</v>
      </c>
      <c r="E592" s="173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66" t="s">
        <v>788</v>
      </c>
      <c r="D593" s="167" t="s">
        <v>772</v>
      </c>
      <c r="E593" s="166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66" t="s">
        <v>789</v>
      </c>
      <c r="D594" s="167" t="s">
        <v>734</v>
      </c>
      <c r="E594" s="166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66" t="s">
        <v>790</v>
      </c>
      <c r="D595" s="167" t="s">
        <v>791</v>
      </c>
      <c r="E595" s="173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66" t="s">
        <v>792</v>
      </c>
      <c r="D596" s="167" t="s">
        <v>793</v>
      </c>
      <c r="E596" s="173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66" t="s">
        <v>794</v>
      </c>
      <c r="D597" s="167" t="s">
        <v>795</v>
      </c>
      <c r="E597" s="173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66" t="s">
        <v>796</v>
      </c>
      <c r="D598" s="167" t="s">
        <v>797</v>
      </c>
      <c r="E598" s="173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66" t="s">
        <v>798</v>
      </c>
      <c r="D599" s="167" t="s">
        <v>799</v>
      </c>
      <c r="E599" s="173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66" t="s">
        <v>800</v>
      </c>
      <c r="D600" s="167" t="s">
        <v>801</v>
      </c>
      <c r="E600" s="173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66" t="s">
        <v>802</v>
      </c>
      <c r="D601" s="167" t="s">
        <v>803</v>
      </c>
      <c r="E601" s="173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66" t="s">
        <v>804</v>
      </c>
      <c r="D602" s="167" t="s">
        <v>805</v>
      </c>
      <c r="E602" s="166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66" t="s">
        <v>806</v>
      </c>
      <c r="D603" s="167" t="s">
        <v>772</v>
      </c>
      <c r="E603" s="166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66" t="s">
        <v>807</v>
      </c>
      <c r="D604" s="167" t="s">
        <v>808</v>
      </c>
      <c r="E604" s="166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66" t="s">
        <v>809</v>
      </c>
      <c r="D605" s="167" t="s">
        <v>810</v>
      </c>
      <c r="E605" s="166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66" t="s">
        <v>1112</v>
      </c>
      <c r="D606" s="167" t="s">
        <v>810</v>
      </c>
      <c r="E606" s="166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66" t="s">
        <v>1113</v>
      </c>
      <c r="D607" s="167" t="s">
        <v>1114</v>
      </c>
      <c r="E607" s="166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66" t="s">
        <v>1115</v>
      </c>
      <c r="D608" s="167" t="s">
        <v>1114</v>
      </c>
      <c r="E608" s="166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66" t="s">
        <v>1116</v>
      </c>
      <c r="D609" s="167" t="s">
        <v>1117</v>
      </c>
      <c r="E609" s="166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66" t="s">
        <v>1118</v>
      </c>
      <c r="D610" s="167" t="s">
        <v>1119</v>
      </c>
      <c r="E610" s="166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66" t="s">
        <v>1120</v>
      </c>
      <c r="D611" s="167" t="s">
        <v>1121</v>
      </c>
      <c r="E611" s="166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66" t="s">
        <v>1122</v>
      </c>
      <c r="D612" s="167" t="s">
        <v>1123</v>
      </c>
      <c r="E612" s="166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66" t="s">
        <v>1124</v>
      </c>
      <c r="D613" s="167" t="s">
        <v>1125</v>
      </c>
      <c r="E613" s="166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66" t="s">
        <v>811</v>
      </c>
      <c r="D614" s="167" t="s">
        <v>812</v>
      </c>
      <c r="E614" s="166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66" t="s">
        <v>813</v>
      </c>
      <c r="D615" s="167" t="s">
        <v>814</v>
      </c>
      <c r="E615" s="166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66" t="s">
        <v>1126</v>
      </c>
      <c r="D616" s="167" t="s">
        <v>1127</v>
      </c>
      <c r="E616" s="166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66" t="s">
        <v>815</v>
      </c>
      <c r="D617" s="167" t="s">
        <v>816</v>
      </c>
      <c r="E617" s="166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66" t="s">
        <v>817</v>
      </c>
      <c r="D618" s="167" t="s">
        <v>818</v>
      </c>
      <c r="E618" s="166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66" t="s">
        <v>819</v>
      </c>
      <c r="D619" s="167" t="s">
        <v>820</v>
      </c>
      <c r="E619" s="166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66" t="s">
        <v>821</v>
      </c>
      <c r="D620" s="167" t="s">
        <v>822</v>
      </c>
      <c r="E620" s="166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66" t="s">
        <v>823</v>
      </c>
      <c r="D621" s="167" t="s">
        <v>824</v>
      </c>
      <c r="E621" s="173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66" t="s">
        <v>825</v>
      </c>
      <c r="D622" s="167" t="s">
        <v>683</v>
      </c>
      <c r="E622" s="173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66" t="s">
        <v>1128</v>
      </c>
      <c r="D623" s="167" t="s">
        <v>1129</v>
      </c>
      <c r="E623" s="166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66" t="s">
        <v>826</v>
      </c>
      <c r="D624" s="167" t="s">
        <v>827</v>
      </c>
      <c r="E624" s="173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66" t="s">
        <v>828</v>
      </c>
      <c r="D625" s="167" t="s">
        <v>829</v>
      </c>
      <c r="E625" s="166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66" t="s">
        <v>830</v>
      </c>
      <c r="D626" s="167" t="s">
        <v>831</v>
      </c>
      <c r="E626" s="173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66" t="s">
        <v>832</v>
      </c>
      <c r="D627" s="167" t="s">
        <v>833</v>
      </c>
      <c r="E627" s="173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66" t="s">
        <v>834</v>
      </c>
      <c r="D628" s="167" t="s">
        <v>835</v>
      </c>
      <c r="E628" s="173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66" t="s">
        <v>836</v>
      </c>
      <c r="D629" s="167" t="s">
        <v>837</v>
      </c>
      <c r="E629" s="173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66" t="s">
        <v>838</v>
      </c>
      <c r="D630" s="167" t="s">
        <v>839</v>
      </c>
      <c r="E630" s="173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66" t="s">
        <v>840</v>
      </c>
      <c r="D631" s="167" t="s">
        <v>841</v>
      </c>
      <c r="E631" s="166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66" t="s">
        <v>842</v>
      </c>
      <c r="D632" s="167" t="s">
        <v>843</v>
      </c>
      <c r="E632" s="173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66" t="s">
        <v>844</v>
      </c>
      <c r="D633" s="167" t="s">
        <v>845</v>
      </c>
      <c r="E633" s="166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66" t="s">
        <v>846</v>
      </c>
      <c r="D634" s="167" t="s">
        <v>847</v>
      </c>
      <c r="E634" s="166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66" t="s">
        <v>848</v>
      </c>
      <c r="D635" s="167" t="s">
        <v>849</v>
      </c>
      <c r="E635" s="166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66" t="s">
        <v>850</v>
      </c>
      <c r="D636" s="167" t="s">
        <v>683</v>
      </c>
      <c r="E636" s="173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66" t="s">
        <v>851</v>
      </c>
      <c r="D637" s="167" t="s">
        <v>734</v>
      </c>
      <c r="E637" s="173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66" t="s">
        <v>859</v>
      </c>
      <c r="D638" s="167" t="s">
        <v>860</v>
      </c>
      <c r="E638" s="173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66" t="s">
        <v>861</v>
      </c>
      <c r="D639" s="167" t="s">
        <v>862</v>
      </c>
      <c r="E639" s="173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66" t="s">
        <v>863</v>
      </c>
      <c r="D640" s="167" t="s">
        <v>864</v>
      </c>
      <c r="E640" s="173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66" t="s">
        <v>865</v>
      </c>
      <c r="D641" s="167" t="s">
        <v>866</v>
      </c>
      <c r="E641" s="173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66" t="s">
        <v>867</v>
      </c>
      <c r="D642" s="167" t="s">
        <v>868</v>
      </c>
      <c r="E642" s="173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66" t="s">
        <v>869</v>
      </c>
      <c r="D643" s="167" t="s">
        <v>870</v>
      </c>
      <c r="E643" s="173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66" t="s">
        <v>871</v>
      </c>
      <c r="D644" s="167" t="s">
        <v>872</v>
      </c>
      <c r="E644" s="173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66" t="s">
        <v>873</v>
      </c>
      <c r="D645" s="167" t="s">
        <v>874</v>
      </c>
      <c r="E645" s="173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66" t="s">
        <v>875</v>
      </c>
      <c r="D646" s="167" t="s">
        <v>876</v>
      </c>
      <c r="E646" s="173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66" t="s">
        <v>877</v>
      </c>
      <c r="D647" s="167" t="s">
        <v>878</v>
      </c>
      <c r="E647" s="173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66" t="s">
        <v>879</v>
      </c>
      <c r="D648" s="167" t="s">
        <v>880</v>
      </c>
      <c r="E648" s="173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66" t="s">
        <v>1130</v>
      </c>
      <c r="D649" s="167" t="s">
        <v>1131</v>
      </c>
      <c r="E649" s="173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66" t="s">
        <v>1132</v>
      </c>
      <c r="D650" s="167" t="s">
        <v>1133</v>
      </c>
      <c r="E650" s="173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66" t="s">
        <v>1134</v>
      </c>
      <c r="D651" s="167" t="s">
        <v>1135</v>
      </c>
      <c r="E651" s="166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66" t="s">
        <v>1136</v>
      </c>
      <c r="D652" s="167" t="s">
        <v>1137</v>
      </c>
      <c r="E652" s="173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66" t="s">
        <v>1138</v>
      </c>
      <c r="D653" s="167" t="s">
        <v>1139</v>
      </c>
      <c r="E653" s="173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66" t="s">
        <v>1140</v>
      </c>
      <c r="D654" s="167" t="s">
        <v>1141</v>
      </c>
      <c r="E654" s="166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66" t="s">
        <v>881</v>
      </c>
      <c r="D655" s="167" t="s">
        <v>882</v>
      </c>
      <c r="E655" s="166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66" t="s">
        <v>883</v>
      </c>
      <c r="D656" s="167" t="s">
        <v>882</v>
      </c>
      <c r="E656" s="173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66" t="s">
        <v>1142</v>
      </c>
      <c r="D657" s="167" t="s">
        <v>1143</v>
      </c>
      <c r="E657" s="173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66" t="s">
        <v>884</v>
      </c>
      <c r="D658" s="167" t="s">
        <v>885</v>
      </c>
      <c r="E658" s="173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66" t="s">
        <v>1144</v>
      </c>
      <c r="D659" s="167" t="s">
        <v>1145</v>
      </c>
      <c r="E659" s="173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66" t="s">
        <v>1146</v>
      </c>
      <c r="D660" s="167" t="s">
        <v>1147</v>
      </c>
      <c r="E660" s="177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66" t="s">
        <v>1148</v>
      </c>
      <c r="D661" s="167" t="s">
        <v>1149</v>
      </c>
      <c r="E661" s="173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66" t="s">
        <v>1150</v>
      </c>
      <c r="D662" s="167" t="s">
        <v>1151</v>
      </c>
      <c r="E662" s="173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66" t="s">
        <v>1152</v>
      </c>
      <c r="D663" s="167" t="s">
        <v>1153</v>
      </c>
      <c r="E663" s="173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66" t="s">
        <v>1154</v>
      </c>
      <c r="D664" s="167" t="s">
        <v>1155</v>
      </c>
      <c r="E664" s="173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66" t="s">
        <v>1156</v>
      </c>
      <c r="D665" s="167" t="s">
        <v>1157</v>
      </c>
      <c r="E665" s="173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66" t="s">
        <v>1158</v>
      </c>
      <c r="D666" s="167" t="s">
        <v>1159</v>
      </c>
      <c r="E666" s="166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66" t="s">
        <v>1160</v>
      </c>
      <c r="D667" s="167" t="s">
        <v>1161</v>
      </c>
      <c r="E667" s="173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66" t="s">
        <v>1162</v>
      </c>
      <c r="D668" s="167" t="s">
        <v>685</v>
      </c>
      <c r="E668" s="166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66" t="s">
        <v>1163</v>
      </c>
      <c r="D669" s="167" t="s">
        <v>1164</v>
      </c>
      <c r="E669" s="166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66" t="s">
        <v>886</v>
      </c>
      <c r="D670" s="167" t="s">
        <v>887</v>
      </c>
      <c r="E670" s="173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66" t="s">
        <v>888</v>
      </c>
      <c r="D671" s="167" t="s">
        <v>889</v>
      </c>
      <c r="E671" s="177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66" t="s">
        <v>890</v>
      </c>
      <c r="D672" s="167" t="s">
        <v>891</v>
      </c>
      <c r="E672" s="177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66" t="s">
        <v>892</v>
      </c>
      <c r="D673" s="167" t="s">
        <v>891</v>
      </c>
      <c r="E673" s="173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66" t="s">
        <v>1165</v>
      </c>
      <c r="D674" s="167" t="s">
        <v>1166</v>
      </c>
      <c r="E674" s="173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66" t="s">
        <v>1167</v>
      </c>
      <c r="D675" s="167" t="s">
        <v>1168</v>
      </c>
      <c r="E675" s="166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66" t="s">
        <v>893</v>
      </c>
      <c r="D676" s="167" t="s">
        <v>894</v>
      </c>
      <c r="E676" s="166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66" t="s">
        <v>895</v>
      </c>
      <c r="D677" s="167" t="s">
        <v>896</v>
      </c>
      <c r="E677" s="166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66" t="s">
        <v>1169</v>
      </c>
      <c r="D678" s="167" t="s">
        <v>1170</v>
      </c>
      <c r="E678" s="166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66" t="s">
        <v>1171</v>
      </c>
      <c r="D679" s="167" t="s">
        <v>1172</v>
      </c>
      <c r="E679" s="166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66" t="s">
        <v>1173</v>
      </c>
      <c r="D680" s="167" t="s">
        <v>1174</v>
      </c>
      <c r="E680" s="166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66" t="s">
        <v>897</v>
      </c>
      <c r="D681" s="167" t="s">
        <v>898</v>
      </c>
      <c r="E681" s="166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66" t="s">
        <v>899</v>
      </c>
      <c r="D682" s="167" t="s">
        <v>900</v>
      </c>
      <c r="E682" s="173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66" t="s">
        <v>1175</v>
      </c>
      <c r="D683" s="167" t="s">
        <v>1176</v>
      </c>
      <c r="E683" s="166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66" t="s">
        <v>901</v>
      </c>
      <c r="D684" s="167" t="s">
        <v>902</v>
      </c>
      <c r="E684" s="173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66" t="s">
        <v>903</v>
      </c>
      <c r="D685" s="167" t="s">
        <v>904</v>
      </c>
      <c r="E685" s="166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66" t="s">
        <v>905</v>
      </c>
      <c r="D686" s="167" t="s">
        <v>906</v>
      </c>
      <c r="E686" s="166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66" t="s">
        <v>907</v>
      </c>
      <c r="D687" s="167" t="s">
        <v>908</v>
      </c>
      <c r="E687" s="173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66" t="s">
        <v>909</v>
      </c>
      <c r="D688" s="167" t="s">
        <v>772</v>
      </c>
      <c r="E688" s="173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66" t="s">
        <v>910</v>
      </c>
      <c r="D689" s="167" t="s">
        <v>911</v>
      </c>
      <c r="E689" s="173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66" t="s">
        <v>912</v>
      </c>
      <c r="D690" s="167" t="s">
        <v>911</v>
      </c>
      <c r="E690" s="173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66" t="s">
        <v>913</v>
      </c>
      <c r="D691" s="167" t="s">
        <v>914</v>
      </c>
      <c r="E691" s="173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66" t="s">
        <v>915</v>
      </c>
      <c r="D692" s="167" t="s">
        <v>916</v>
      </c>
      <c r="E692" s="166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66" t="s">
        <v>917</v>
      </c>
      <c r="D693" s="167" t="s">
        <v>918</v>
      </c>
      <c r="E693" s="166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66" t="s">
        <v>919</v>
      </c>
      <c r="D694" s="167" t="s">
        <v>920</v>
      </c>
      <c r="E694" s="173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66" t="s">
        <v>921</v>
      </c>
      <c r="D695" s="167" t="s">
        <v>922</v>
      </c>
      <c r="E695" s="173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66" t="s">
        <v>923</v>
      </c>
      <c r="D696" s="167" t="s">
        <v>924</v>
      </c>
      <c r="E696" s="173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66" t="s">
        <v>925</v>
      </c>
      <c r="D697" s="167" t="s">
        <v>924</v>
      </c>
      <c r="E697" s="173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66" t="s">
        <v>926</v>
      </c>
      <c r="D698" s="167" t="s">
        <v>927</v>
      </c>
      <c r="E698" s="166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66" t="s">
        <v>928</v>
      </c>
      <c r="D699" s="167" t="s">
        <v>927</v>
      </c>
      <c r="E699" s="166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66" t="s">
        <v>929</v>
      </c>
      <c r="D700" s="167" t="s">
        <v>930</v>
      </c>
      <c r="E700" s="166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66" t="s">
        <v>931</v>
      </c>
      <c r="D701" s="167" t="s">
        <v>930</v>
      </c>
      <c r="E701" s="166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66" t="s">
        <v>932</v>
      </c>
      <c r="D702" s="167" t="s">
        <v>933</v>
      </c>
      <c r="E702" s="166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66" t="s">
        <v>934</v>
      </c>
      <c r="D703" s="167" t="s">
        <v>685</v>
      </c>
      <c r="E703" s="166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66" t="s">
        <v>935</v>
      </c>
      <c r="D704" s="167" t="s">
        <v>772</v>
      </c>
      <c r="E704" s="166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66" t="s">
        <v>936</v>
      </c>
      <c r="D705" s="167" t="s">
        <v>937</v>
      </c>
      <c r="E705" s="173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66" t="s">
        <v>938</v>
      </c>
      <c r="D706" s="167" t="s">
        <v>939</v>
      </c>
      <c r="E706" s="166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66" t="s">
        <v>940</v>
      </c>
      <c r="D707" s="167" t="s">
        <v>941</v>
      </c>
      <c r="E707" s="166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66" t="s">
        <v>942</v>
      </c>
      <c r="D708" s="167" t="s">
        <v>943</v>
      </c>
      <c r="E708" s="166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66" t="s">
        <v>944</v>
      </c>
      <c r="D709" s="167" t="s">
        <v>945</v>
      </c>
      <c r="E709" s="166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66" t="s">
        <v>946</v>
      </c>
      <c r="D710" s="167" t="s">
        <v>947</v>
      </c>
      <c r="E710" s="166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66" t="s">
        <v>948</v>
      </c>
      <c r="D711" s="167" t="s">
        <v>949</v>
      </c>
      <c r="E711" s="166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66" t="s">
        <v>950</v>
      </c>
      <c r="D712" s="167" t="s">
        <v>951</v>
      </c>
      <c r="E712" s="166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66" t="s">
        <v>952</v>
      </c>
      <c r="D713" s="167" t="s">
        <v>953</v>
      </c>
      <c r="E713" s="166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66" t="s">
        <v>954</v>
      </c>
      <c r="D714" s="167" t="s">
        <v>949</v>
      </c>
      <c r="E714" s="166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66" t="s">
        <v>955</v>
      </c>
      <c r="D715" s="167" t="s">
        <v>951</v>
      </c>
      <c r="E715" s="166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66" t="s">
        <v>956</v>
      </c>
      <c r="D716" s="167" t="s">
        <v>957</v>
      </c>
      <c r="E716" s="166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66" t="s">
        <v>1177</v>
      </c>
      <c r="D717" s="167" t="s">
        <v>1178</v>
      </c>
      <c r="E717" s="166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66" t="s">
        <v>1179</v>
      </c>
      <c r="D718" s="167" t="s">
        <v>1180</v>
      </c>
      <c r="E718" s="166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66" t="s">
        <v>1181</v>
      </c>
      <c r="D719" s="167" t="s">
        <v>1182</v>
      </c>
      <c r="E719" s="166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66" t="s">
        <v>958</v>
      </c>
      <c r="D720" s="167" t="s">
        <v>959</v>
      </c>
      <c r="E720" s="166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66" t="s">
        <v>960</v>
      </c>
      <c r="D721" s="167" t="s">
        <v>961</v>
      </c>
      <c r="E721" s="166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66" t="s">
        <v>962</v>
      </c>
      <c r="D722" s="167" t="s">
        <v>963</v>
      </c>
      <c r="E722" s="166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66" t="s">
        <v>964</v>
      </c>
      <c r="D723" s="167" t="s">
        <v>965</v>
      </c>
      <c r="E723" s="165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66" t="s">
        <v>966</v>
      </c>
      <c r="D724" s="167" t="s">
        <v>967</v>
      </c>
      <c r="E724" s="165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66" t="s">
        <v>1183</v>
      </c>
      <c r="D725" s="167" t="s">
        <v>1184</v>
      </c>
      <c r="E725" s="166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66" t="s">
        <v>968</v>
      </c>
      <c r="D726" s="167" t="s">
        <v>969</v>
      </c>
      <c r="E726" s="166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66" t="s">
        <v>1185</v>
      </c>
      <c r="D727" s="174" t="s">
        <v>1186</v>
      </c>
      <c r="E727" s="166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66" t="s">
        <v>1187</v>
      </c>
      <c r="D728" s="167" t="s">
        <v>1188</v>
      </c>
      <c r="E728" s="166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66" t="s">
        <v>1189</v>
      </c>
      <c r="D729" s="167" t="s">
        <v>1190</v>
      </c>
      <c r="E729" s="166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66" t="s">
        <v>1191</v>
      </c>
      <c r="D730" s="174" t="s">
        <v>1192</v>
      </c>
      <c r="E730" s="166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66" t="s">
        <v>1193</v>
      </c>
      <c r="D731" s="174" t="s">
        <v>1194</v>
      </c>
      <c r="E731" s="166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66" t="s">
        <v>1195</v>
      </c>
      <c r="D732" s="174" t="s">
        <v>1196</v>
      </c>
      <c r="E732" s="166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66" t="s">
        <v>1197</v>
      </c>
      <c r="D733" s="174" t="s">
        <v>1198</v>
      </c>
      <c r="E733" s="166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66" t="s">
        <v>970</v>
      </c>
      <c r="D734" s="174" t="s">
        <v>971</v>
      </c>
      <c r="E734" s="166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66" t="s">
        <v>972</v>
      </c>
      <c r="D735" s="174" t="s">
        <v>973</v>
      </c>
      <c r="E735" s="166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66" t="s">
        <v>974</v>
      </c>
      <c r="D736" s="174" t="s">
        <v>975</v>
      </c>
      <c r="E736" s="166">
        <v>2</v>
      </c>
    </row>
    <row r="737" spans="1:5" customFormat="1" ht="15">
      <c r="A737" s="49" t="str">
        <f t="shared" ref="A737:A922" si="32">LEFT(C737,3)</f>
        <v>PHC</v>
      </c>
      <c r="B737" s="49" t="str">
        <f t="shared" ref="B737:B922" si="33">RIGHT(C737,3)</f>
        <v>406</v>
      </c>
      <c r="C737" s="166" t="s">
        <v>976</v>
      </c>
      <c r="D737" s="174" t="s">
        <v>977</v>
      </c>
      <c r="E737" s="166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66" t="s">
        <v>978</v>
      </c>
      <c r="D738" s="167" t="s">
        <v>979</v>
      </c>
      <c r="E738" s="166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66" t="s">
        <v>980</v>
      </c>
      <c r="D739" s="167" t="s">
        <v>981</v>
      </c>
      <c r="E739" s="166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66" t="s">
        <v>982</v>
      </c>
      <c r="D740" s="167" t="s">
        <v>983</v>
      </c>
      <c r="E740" s="166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66" t="s">
        <v>984</v>
      </c>
      <c r="D741" s="167" t="s">
        <v>985</v>
      </c>
      <c r="E741" s="166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66" t="s">
        <v>986</v>
      </c>
      <c r="D742" s="167" t="s">
        <v>987</v>
      </c>
      <c r="E742" s="166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66" t="s">
        <v>1199</v>
      </c>
      <c r="D743" s="167" t="s">
        <v>1200</v>
      </c>
      <c r="E743" s="166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66" t="s">
        <v>988</v>
      </c>
      <c r="D744" s="167" t="s">
        <v>772</v>
      </c>
      <c r="E744" s="166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66" t="s">
        <v>989</v>
      </c>
      <c r="D745" s="167" t="s">
        <v>772</v>
      </c>
      <c r="E745" s="166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66" t="s">
        <v>990</v>
      </c>
      <c r="D746" s="167" t="s">
        <v>991</v>
      </c>
      <c r="E746" s="166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66" t="s">
        <v>992</v>
      </c>
      <c r="D747" s="167" t="s">
        <v>993</v>
      </c>
      <c r="E747" s="166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66" t="s">
        <v>994</v>
      </c>
      <c r="D748" s="167" t="s">
        <v>995</v>
      </c>
      <c r="E748" s="166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66" t="s">
        <v>996</v>
      </c>
      <c r="D749" s="167" t="s">
        <v>997</v>
      </c>
      <c r="E749" s="166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66" t="s">
        <v>998</v>
      </c>
      <c r="D750" s="167" t="s">
        <v>999</v>
      </c>
      <c r="E750" s="166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66" t="s">
        <v>1201</v>
      </c>
      <c r="D751" s="167" t="s">
        <v>685</v>
      </c>
      <c r="E751" s="166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66" t="s">
        <v>1000</v>
      </c>
      <c r="D752" s="167" t="s">
        <v>1001</v>
      </c>
      <c r="E752" s="165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66" t="s">
        <v>1002</v>
      </c>
      <c r="D753" s="167" t="s">
        <v>1003</v>
      </c>
      <c r="E753" s="165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66" t="s">
        <v>1202</v>
      </c>
      <c r="D754" s="167" t="s">
        <v>734</v>
      </c>
      <c r="E754" s="173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66" t="s">
        <v>1004</v>
      </c>
      <c r="D755" s="167" t="s">
        <v>772</v>
      </c>
      <c r="E755" s="173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66" t="s">
        <v>1203</v>
      </c>
      <c r="D756" s="167" t="s">
        <v>1204</v>
      </c>
      <c r="E756" s="165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66" t="s">
        <v>1005</v>
      </c>
      <c r="D757" s="167" t="s">
        <v>1006</v>
      </c>
      <c r="E757" s="165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66" t="s">
        <v>1007</v>
      </c>
      <c r="D758" s="167" t="s">
        <v>1008</v>
      </c>
      <c r="E758" s="165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66" t="s">
        <v>1009</v>
      </c>
      <c r="D759" s="167" t="s">
        <v>1010</v>
      </c>
      <c r="E759" s="165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66" t="s">
        <v>1011</v>
      </c>
      <c r="D760" s="167" t="s">
        <v>1012</v>
      </c>
      <c r="E760" s="165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66" t="s">
        <v>1013</v>
      </c>
      <c r="D761" s="167" t="s">
        <v>1014</v>
      </c>
      <c r="E761" s="165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66" t="s">
        <v>1015</v>
      </c>
      <c r="D762" s="167" t="s">
        <v>1016</v>
      </c>
      <c r="E762" s="165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66" t="s">
        <v>1205</v>
      </c>
      <c r="D763" s="167" t="s">
        <v>1206</v>
      </c>
      <c r="E763" s="165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66" t="s">
        <v>1017</v>
      </c>
      <c r="D764" s="167" t="s">
        <v>1018</v>
      </c>
      <c r="E764" s="165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66" t="s">
        <v>1207</v>
      </c>
      <c r="D765" s="167" t="s">
        <v>1208</v>
      </c>
      <c r="E765" s="173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66" t="s">
        <v>1019</v>
      </c>
      <c r="D766" s="167" t="s">
        <v>1020</v>
      </c>
      <c r="E766" s="165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66" t="s">
        <v>1021</v>
      </c>
      <c r="D767" s="167" t="s">
        <v>1022</v>
      </c>
      <c r="E767" s="165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66" t="s">
        <v>1209</v>
      </c>
      <c r="D768" s="167" t="s">
        <v>1022</v>
      </c>
      <c r="E768" s="166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66" t="s">
        <v>1210</v>
      </c>
      <c r="D769" s="167" t="s">
        <v>1211</v>
      </c>
      <c r="E769" s="166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66" t="s">
        <v>1212</v>
      </c>
      <c r="D770" s="167" t="s">
        <v>1211</v>
      </c>
      <c r="E770" s="166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66" t="s">
        <v>1213</v>
      </c>
      <c r="D771" s="167" t="s">
        <v>1214</v>
      </c>
      <c r="E771" s="165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66" t="s">
        <v>1215</v>
      </c>
      <c r="D772" s="167" t="s">
        <v>1216</v>
      </c>
      <c r="E772" s="165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66" t="s">
        <v>1217</v>
      </c>
      <c r="D773" s="167" t="s">
        <v>1218</v>
      </c>
      <c r="E773" s="173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66" t="s">
        <v>1219</v>
      </c>
      <c r="D774" s="167" t="s">
        <v>1220</v>
      </c>
      <c r="E774" s="173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66" t="s">
        <v>1023</v>
      </c>
      <c r="D775" s="167" t="s">
        <v>1024</v>
      </c>
      <c r="E775" s="173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66" t="s">
        <v>1025</v>
      </c>
      <c r="D776" s="167" t="s">
        <v>772</v>
      </c>
      <c r="E776" s="173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66" t="s">
        <v>1026</v>
      </c>
      <c r="D777" s="167" t="s">
        <v>774</v>
      </c>
      <c r="E777" s="173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66" t="s">
        <v>1027</v>
      </c>
      <c r="D778" s="167" t="s">
        <v>685</v>
      </c>
      <c r="E778" s="173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66" t="s">
        <v>1028</v>
      </c>
      <c r="D779" s="167" t="s">
        <v>1029</v>
      </c>
      <c r="E779" s="166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66" t="s">
        <v>1030</v>
      </c>
      <c r="D780" s="167" t="s">
        <v>1031</v>
      </c>
      <c r="E780" s="166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66" t="s">
        <v>1032</v>
      </c>
      <c r="D781" s="167" t="s">
        <v>1033</v>
      </c>
      <c r="E781" s="166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66" t="s">
        <v>1034</v>
      </c>
      <c r="D782" s="167" t="s">
        <v>772</v>
      </c>
      <c r="E782" s="166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66" t="s">
        <v>1035</v>
      </c>
      <c r="D783" s="167" t="s">
        <v>734</v>
      </c>
      <c r="E783" s="166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66" t="s">
        <v>1036</v>
      </c>
      <c r="D784" s="167" t="s">
        <v>1037</v>
      </c>
      <c r="E784" s="166">
        <v>3</v>
      </c>
    </row>
    <row r="785" spans="1:5" customFormat="1" ht="15">
      <c r="A785" s="49" t="str">
        <f t="shared" si="32"/>
        <v>TOU</v>
      </c>
      <c r="B785" s="49" t="str">
        <f t="shared" si="33"/>
        <v>405</v>
      </c>
      <c r="C785" s="166" t="s">
        <v>1038</v>
      </c>
      <c r="D785" s="167" t="s">
        <v>1039</v>
      </c>
      <c r="E785" s="173">
        <v>2</v>
      </c>
    </row>
    <row r="786" spans="1:5" customFormat="1" ht="15">
      <c r="A786" s="49" t="str">
        <f t="shared" si="32"/>
        <v>TOU</v>
      </c>
      <c r="B786" s="49" t="str">
        <f t="shared" si="33"/>
        <v>411</v>
      </c>
      <c r="C786" s="166" t="s">
        <v>1040</v>
      </c>
      <c r="D786" s="167" t="s">
        <v>1041</v>
      </c>
      <c r="E786" s="173">
        <v>2</v>
      </c>
    </row>
    <row r="787" spans="1:5" customFormat="1" ht="15">
      <c r="A787" s="49" t="str">
        <f t="shared" si="32"/>
        <v>TOU</v>
      </c>
      <c r="B787" s="49" t="str">
        <f t="shared" si="33"/>
        <v>431</v>
      </c>
      <c r="C787" s="166" t="s">
        <v>1042</v>
      </c>
      <c r="D787" s="167" t="s">
        <v>1043</v>
      </c>
      <c r="E787" s="173">
        <v>2</v>
      </c>
    </row>
    <row r="788" spans="1:5" customFormat="1" ht="15">
      <c r="A788" s="49" t="str">
        <f t="shared" si="32"/>
        <v>TOU</v>
      </c>
      <c r="B788" s="49" t="str">
        <f t="shared" si="33"/>
        <v>448</v>
      </c>
      <c r="C788" s="166" t="s">
        <v>1044</v>
      </c>
      <c r="D788" s="167" t="s">
        <v>1045</v>
      </c>
      <c r="E788" s="173">
        <v>5</v>
      </c>
    </row>
    <row r="789" spans="1:5" customFormat="1" ht="15">
      <c r="A789" s="49" t="str">
        <f t="shared" si="32"/>
        <v>TOU</v>
      </c>
      <c r="B789" s="49" t="str">
        <f t="shared" si="33"/>
        <v>449</v>
      </c>
      <c r="C789" s="166" t="s">
        <v>1046</v>
      </c>
      <c r="D789" s="167" t="s">
        <v>1047</v>
      </c>
      <c r="E789" s="173">
        <v>5</v>
      </c>
    </row>
    <row r="790" spans="1:5" customFormat="1" ht="15">
      <c r="A790" s="49" t="str">
        <f t="shared" si="32"/>
        <v>TOU</v>
      </c>
      <c r="B790" s="49" t="str">
        <f t="shared" si="33"/>
        <v>496</v>
      </c>
      <c r="C790" s="166" t="s">
        <v>1048</v>
      </c>
      <c r="D790" s="167" t="s">
        <v>772</v>
      </c>
      <c r="E790" s="173">
        <v>1</v>
      </c>
    </row>
    <row r="791" spans="1:5" customFormat="1" ht="15">
      <c r="A791" s="49" t="str">
        <f t="shared" si="32"/>
        <v>THR</v>
      </c>
      <c r="B791" s="49" t="str">
        <f t="shared" si="33"/>
        <v>201</v>
      </c>
      <c r="C791" s="166" t="s">
        <v>625</v>
      </c>
      <c r="D791" s="167" t="s">
        <v>1221</v>
      </c>
      <c r="E791" s="166">
        <v>3</v>
      </c>
    </row>
    <row r="792" spans="1:5" customFormat="1" ht="15">
      <c r="A792" s="49" t="str">
        <f t="shared" si="32"/>
        <v>UIU</v>
      </c>
      <c r="B792" s="49" t="str">
        <f t="shared" si="33"/>
        <v>101</v>
      </c>
      <c r="C792" s="166" t="s">
        <v>1049</v>
      </c>
      <c r="D792" s="167" t="s">
        <v>1050</v>
      </c>
      <c r="E792" s="173">
        <v>3</v>
      </c>
    </row>
    <row r="793" spans="1:5" customFormat="1" ht="15">
      <c r="A793" s="49" t="str">
        <f t="shared" si="32"/>
        <v>UIU</v>
      </c>
      <c r="B793" s="49" t="str">
        <f t="shared" si="33"/>
        <v>211</v>
      </c>
      <c r="C793" s="166" t="s">
        <v>1051</v>
      </c>
      <c r="D793" s="167" t="s">
        <v>1052</v>
      </c>
      <c r="E793" s="173">
        <v>4</v>
      </c>
    </row>
    <row r="794" spans="1:5" customFormat="1" ht="15">
      <c r="A794" s="49" t="str">
        <f t="shared" si="32"/>
        <v>UIU</v>
      </c>
      <c r="B794" s="49" t="str">
        <f t="shared" si="33"/>
        <v>303</v>
      </c>
      <c r="C794" s="166" t="s">
        <v>1053</v>
      </c>
      <c r="D794" s="167" t="s">
        <v>1054</v>
      </c>
      <c r="E794" s="166">
        <v>3</v>
      </c>
    </row>
    <row r="795" spans="1:5" customFormat="1" ht="15">
      <c r="A795" s="49" t="str">
        <f t="shared" si="32"/>
        <v>UIU</v>
      </c>
      <c r="B795" s="49" t="str">
        <f t="shared" si="33"/>
        <v>301</v>
      </c>
      <c r="C795" s="166" t="s">
        <v>1222</v>
      </c>
      <c r="D795" s="167" t="s">
        <v>1223</v>
      </c>
      <c r="E795" s="173">
        <v>3</v>
      </c>
    </row>
    <row r="796" spans="1:5" customFormat="1" ht="15">
      <c r="A796" s="49" t="s">
        <v>1240</v>
      </c>
      <c r="B796" s="49">
        <v>170</v>
      </c>
      <c r="C796" s="166" t="s">
        <v>1241</v>
      </c>
      <c r="D796" s="167" t="s">
        <v>1242</v>
      </c>
      <c r="E796" s="173">
        <v>2</v>
      </c>
    </row>
    <row r="797" spans="1:5" customFormat="1" ht="15">
      <c r="A797" s="49" t="s">
        <v>551</v>
      </c>
      <c r="B797" s="49">
        <v>338</v>
      </c>
      <c r="C797" s="166" t="s">
        <v>1243</v>
      </c>
      <c r="D797" s="167" t="s">
        <v>1244</v>
      </c>
      <c r="E797" s="173">
        <v>3</v>
      </c>
    </row>
    <row r="798" spans="1:5" customFormat="1" ht="15">
      <c r="A798" s="49" t="s">
        <v>1245</v>
      </c>
      <c r="B798" s="49">
        <v>352</v>
      </c>
      <c r="C798" s="166" t="s">
        <v>1246</v>
      </c>
      <c r="D798" s="167" t="s">
        <v>1247</v>
      </c>
      <c r="E798" s="173">
        <v>3</v>
      </c>
    </row>
    <row r="799" spans="1:5" customFormat="1" ht="15">
      <c r="A799" s="49" t="s">
        <v>1245</v>
      </c>
      <c r="B799" s="49">
        <v>375</v>
      </c>
      <c r="C799" s="166" t="s">
        <v>1280</v>
      </c>
      <c r="D799" s="167" t="s">
        <v>1281</v>
      </c>
      <c r="E799" s="173">
        <v>3</v>
      </c>
    </row>
    <row r="800" spans="1:5" customFormat="1" ht="15">
      <c r="A800" s="49" t="s">
        <v>551</v>
      </c>
      <c r="B800" s="49">
        <v>388</v>
      </c>
      <c r="C800" s="166" t="s">
        <v>1282</v>
      </c>
      <c r="D800" s="167" t="s">
        <v>1283</v>
      </c>
      <c r="E800" s="173">
        <v>2</v>
      </c>
    </row>
    <row r="801" spans="1:5" customFormat="1" ht="15">
      <c r="A801" s="49" t="s">
        <v>551</v>
      </c>
      <c r="B801" s="49">
        <v>438</v>
      </c>
      <c r="C801" s="166" t="s">
        <v>1284</v>
      </c>
      <c r="D801" s="167" t="s">
        <v>1285</v>
      </c>
      <c r="E801" s="173">
        <v>3</v>
      </c>
    </row>
    <row r="802" spans="1:5" customFormat="1" ht="15">
      <c r="A802" s="49" t="s">
        <v>1248</v>
      </c>
      <c r="B802" s="49">
        <v>454</v>
      </c>
      <c r="C802" s="166" t="s">
        <v>1249</v>
      </c>
      <c r="D802" s="167" t="s">
        <v>1250</v>
      </c>
      <c r="E802" s="173">
        <v>2</v>
      </c>
    </row>
    <row r="803" spans="1:5" customFormat="1" ht="15">
      <c r="A803" s="49" t="s">
        <v>1298</v>
      </c>
      <c r="B803" s="49">
        <v>374</v>
      </c>
      <c r="C803" s="166" t="s">
        <v>1299</v>
      </c>
      <c r="D803" s="167" t="s">
        <v>1300</v>
      </c>
      <c r="E803" s="173">
        <v>2</v>
      </c>
    </row>
    <row r="804" spans="1:5" customFormat="1" ht="15">
      <c r="A804" s="49" t="s">
        <v>1248</v>
      </c>
      <c r="B804" s="49">
        <v>427</v>
      </c>
      <c r="C804" s="166" t="s">
        <v>1296</v>
      </c>
      <c r="D804" s="167" t="s">
        <v>1297</v>
      </c>
      <c r="E804" s="173">
        <v>2</v>
      </c>
    </row>
    <row r="805" spans="1:5" customFormat="1" ht="15">
      <c r="A805" s="49" t="s">
        <v>1245</v>
      </c>
      <c r="B805" s="49">
        <v>408</v>
      </c>
      <c r="C805" s="166" t="s">
        <v>1294</v>
      </c>
      <c r="D805" s="167" t="s">
        <v>1295</v>
      </c>
      <c r="E805" s="173">
        <v>3</v>
      </c>
    </row>
    <row r="806" spans="1:5" customFormat="1" ht="15">
      <c r="A806" s="49" t="s">
        <v>1292</v>
      </c>
      <c r="B806" s="49">
        <v>371</v>
      </c>
      <c r="C806" s="166" t="s">
        <v>313</v>
      </c>
      <c r="D806" s="167" t="s">
        <v>1293</v>
      </c>
      <c r="E806" s="173">
        <v>3</v>
      </c>
    </row>
    <row r="807" spans="1:5" customFormat="1" ht="15">
      <c r="A807" s="49" t="s">
        <v>1240</v>
      </c>
      <c r="B807" s="49">
        <v>220</v>
      </c>
      <c r="C807" s="166" t="s">
        <v>1290</v>
      </c>
      <c r="D807" s="167" t="s">
        <v>1291</v>
      </c>
      <c r="E807" s="173">
        <v>2</v>
      </c>
    </row>
    <row r="808" spans="1:5" customFormat="1" ht="15">
      <c r="A808" s="49" t="s">
        <v>551</v>
      </c>
      <c r="B808" s="49">
        <v>434</v>
      </c>
      <c r="C808" s="166" t="s">
        <v>1288</v>
      </c>
      <c r="D808" s="167" t="s">
        <v>1289</v>
      </c>
      <c r="E808" s="173">
        <v>2</v>
      </c>
    </row>
    <row r="809" spans="1:5" customFormat="1" ht="15">
      <c r="A809" s="49" t="s">
        <v>1240</v>
      </c>
      <c r="B809" s="49">
        <v>224</v>
      </c>
      <c r="C809" s="166" t="s">
        <v>1286</v>
      </c>
      <c r="D809" s="167" t="s">
        <v>1287</v>
      </c>
      <c r="E809" s="173">
        <v>2</v>
      </c>
    </row>
    <row r="810" spans="1:5" customFormat="1" ht="15">
      <c r="A810" s="49" t="s">
        <v>1245</v>
      </c>
      <c r="B810" s="49">
        <v>385</v>
      </c>
      <c r="C810" s="166" t="s">
        <v>1251</v>
      </c>
      <c r="D810" s="167" t="s">
        <v>1252</v>
      </c>
      <c r="E810" s="173">
        <v>2</v>
      </c>
    </row>
    <row r="811" spans="1:5" customFormat="1" ht="15">
      <c r="A811" s="49" t="s">
        <v>1253</v>
      </c>
      <c r="B811" s="49">
        <v>342</v>
      </c>
      <c r="C811" s="166" t="s">
        <v>1254</v>
      </c>
      <c r="D811" s="167" t="s">
        <v>1255</v>
      </c>
      <c r="E811" s="173">
        <v>3</v>
      </c>
    </row>
    <row r="812" spans="1:5" customFormat="1" ht="15">
      <c r="A812" s="49" t="s">
        <v>1240</v>
      </c>
      <c r="B812" s="49">
        <v>200</v>
      </c>
      <c r="C812" s="166" t="s">
        <v>1301</v>
      </c>
      <c r="D812" s="167" t="s">
        <v>1302</v>
      </c>
      <c r="E812" s="173">
        <v>2</v>
      </c>
    </row>
    <row r="813" spans="1:5" customFormat="1" ht="15">
      <c r="A813" s="49" t="s">
        <v>1307</v>
      </c>
      <c r="B813" s="49">
        <v>345</v>
      </c>
      <c r="C813" s="166" t="s">
        <v>1308</v>
      </c>
      <c r="D813" s="167" t="s">
        <v>1309</v>
      </c>
      <c r="E813" s="173">
        <v>2</v>
      </c>
    </row>
    <row r="814" spans="1:5" customFormat="1" ht="15">
      <c r="A814" s="49" t="s">
        <v>551</v>
      </c>
      <c r="B814" s="49">
        <v>301</v>
      </c>
      <c r="C814" s="166" t="s">
        <v>1312</v>
      </c>
      <c r="D814" s="167" t="s">
        <v>1313</v>
      </c>
      <c r="E814" s="173">
        <v>2</v>
      </c>
    </row>
    <row r="815" spans="1:5" customFormat="1" ht="15">
      <c r="A815" s="49" t="s">
        <v>1245</v>
      </c>
      <c r="B815" s="49">
        <v>409</v>
      </c>
      <c r="C815" s="166" t="s">
        <v>1310</v>
      </c>
      <c r="D815" s="167" t="s">
        <v>1311</v>
      </c>
      <c r="E815" s="173">
        <v>3</v>
      </c>
    </row>
    <row r="816" spans="1:5" customFormat="1" ht="15">
      <c r="A816" s="49" t="s">
        <v>1245</v>
      </c>
      <c r="B816" s="49">
        <v>407</v>
      </c>
      <c r="C816" s="166" t="s">
        <v>1305</v>
      </c>
      <c r="D816" s="167" t="s">
        <v>1306</v>
      </c>
      <c r="E816" s="173">
        <v>3</v>
      </c>
    </row>
    <row r="817" spans="1:5" customFormat="1" ht="15">
      <c r="A817" s="49" t="s">
        <v>1245</v>
      </c>
      <c r="B817" s="49">
        <v>396</v>
      </c>
      <c r="C817" s="166" t="s">
        <v>1304</v>
      </c>
      <c r="D817" s="167" t="s">
        <v>664</v>
      </c>
      <c r="E817" s="173">
        <v>1</v>
      </c>
    </row>
    <row r="818" spans="1:5" customFormat="1" ht="15">
      <c r="A818" s="49" t="s">
        <v>1245</v>
      </c>
      <c r="B818" s="49">
        <v>496</v>
      </c>
      <c r="C818" s="166" t="s">
        <v>1303</v>
      </c>
      <c r="D818" s="167" t="s">
        <v>664</v>
      </c>
      <c r="E818" s="173">
        <v>1</v>
      </c>
    </row>
    <row r="819" spans="1:5" customFormat="1" ht="15">
      <c r="A819" s="49" t="s">
        <v>1245</v>
      </c>
      <c r="B819" s="49">
        <v>448</v>
      </c>
      <c r="C819" s="166" t="s">
        <v>1409</v>
      </c>
      <c r="D819" s="167" t="s">
        <v>683</v>
      </c>
      <c r="E819" s="173">
        <v>2</v>
      </c>
    </row>
    <row r="820" spans="1:5" customFormat="1" ht="15">
      <c r="A820" s="49" t="s">
        <v>1245</v>
      </c>
      <c r="B820" s="49">
        <v>385</v>
      </c>
      <c r="C820" s="166" t="s">
        <v>1251</v>
      </c>
      <c r="D820" s="167" t="s">
        <v>1252</v>
      </c>
      <c r="E820" s="173">
        <v>2</v>
      </c>
    </row>
    <row r="821" spans="1:5" customFormat="1" ht="15">
      <c r="A821" s="49" t="s">
        <v>1237</v>
      </c>
      <c r="B821" s="49">
        <v>335</v>
      </c>
      <c r="C821" s="166" t="s">
        <v>1238</v>
      </c>
      <c r="D821" s="167" t="s">
        <v>1239</v>
      </c>
      <c r="E821" s="173">
        <v>2</v>
      </c>
    </row>
    <row r="822" spans="1:5" customFormat="1" ht="15">
      <c r="A822" s="49" t="str">
        <f t="shared" ref="A822:A834" si="34">LEFT(C822,3)</f>
        <v>MTH</v>
      </c>
      <c r="B822" s="49" t="str">
        <f t="shared" ref="B822:B834" si="35">RIGHT(C822,3)</f>
        <v>100</v>
      </c>
      <c r="C822" s="166" t="s">
        <v>517</v>
      </c>
      <c r="D822" s="167" t="s">
        <v>1314</v>
      </c>
      <c r="E822" s="173">
        <v>3</v>
      </c>
    </row>
    <row r="823" spans="1:5" customFormat="1" ht="15">
      <c r="A823" s="49" t="str">
        <f t="shared" si="34"/>
        <v>MTH</v>
      </c>
      <c r="B823" s="49" t="str">
        <f t="shared" si="35"/>
        <v>101</v>
      </c>
      <c r="C823" s="166" t="s">
        <v>519</v>
      </c>
      <c r="D823" s="167" t="s">
        <v>1315</v>
      </c>
      <c r="E823" s="173">
        <v>3</v>
      </c>
    </row>
    <row r="824" spans="1:5" customFormat="1" ht="15">
      <c r="A824" s="49" t="str">
        <f t="shared" si="34"/>
        <v>MTH</v>
      </c>
      <c r="B824" s="49" t="str">
        <f t="shared" si="35"/>
        <v>102</v>
      </c>
      <c r="C824" s="166" t="s">
        <v>521</v>
      </c>
      <c r="D824" s="167" t="s">
        <v>1316</v>
      </c>
      <c r="E824" s="173">
        <v>2</v>
      </c>
    </row>
    <row r="825" spans="1:5" customFormat="1" ht="15">
      <c r="A825" s="49" t="str">
        <f t="shared" si="34"/>
        <v>MTH</v>
      </c>
      <c r="B825" s="49" t="str">
        <f t="shared" si="35"/>
        <v>103</v>
      </c>
      <c r="C825" s="166" t="s">
        <v>523</v>
      </c>
      <c r="D825" s="167" t="s">
        <v>1317</v>
      </c>
      <c r="E825" s="173">
        <v>3</v>
      </c>
    </row>
    <row r="826" spans="1:5" customFormat="1" ht="15">
      <c r="A826" s="49" t="str">
        <f t="shared" si="34"/>
        <v>MTH</v>
      </c>
      <c r="B826" s="49" t="str">
        <f t="shared" si="35"/>
        <v>104</v>
      </c>
      <c r="C826" s="166" t="s">
        <v>525</v>
      </c>
      <c r="D826" s="167" t="s">
        <v>1318</v>
      </c>
      <c r="E826" s="173">
        <v>4</v>
      </c>
    </row>
    <row r="827" spans="1:5" customFormat="1" ht="15">
      <c r="A827" s="49" t="str">
        <f t="shared" si="34"/>
        <v>MTH</v>
      </c>
      <c r="B827" s="49" t="str">
        <f t="shared" si="35"/>
        <v>203</v>
      </c>
      <c r="C827" s="166" t="s">
        <v>527</v>
      </c>
      <c r="D827" s="167" t="s">
        <v>1319</v>
      </c>
      <c r="E827" s="173">
        <v>3</v>
      </c>
    </row>
    <row r="828" spans="1:5" customFormat="1" ht="15">
      <c r="A828" s="49" t="str">
        <f t="shared" si="34"/>
        <v>MTH</v>
      </c>
      <c r="B828" s="49" t="str">
        <f t="shared" si="35"/>
        <v>233</v>
      </c>
      <c r="C828" s="166" t="s">
        <v>529</v>
      </c>
      <c r="D828" s="167" t="s">
        <v>1320</v>
      </c>
      <c r="E828" s="173">
        <v>2</v>
      </c>
    </row>
    <row r="829" spans="1:5" customFormat="1" ht="15">
      <c r="A829" s="49" t="str">
        <f t="shared" si="34"/>
        <v>MTH</v>
      </c>
      <c r="B829" s="49" t="str">
        <f t="shared" si="35"/>
        <v>283</v>
      </c>
      <c r="C829" s="166" t="s">
        <v>531</v>
      </c>
      <c r="D829" s="167" t="s">
        <v>1321</v>
      </c>
      <c r="E829" s="173">
        <v>2</v>
      </c>
    </row>
    <row r="830" spans="1:5" customFormat="1" ht="15">
      <c r="A830" s="49" t="str">
        <f t="shared" si="34"/>
        <v>MTH</v>
      </c>
      <c r="B830" s="49" t="str">
        <f t="shared" si="35"/>
        <v>293</v>
      </c>
      <c r="C830" s="166" t="s">
        <v>533</v>
      </c>
      <c r="D830" s="167" t="s">
        <v>1322</v>
      </c>
      <c r="E830" s="173">
        <v>2</v>
      </c>
    </row>
    <row r="831" spans="1:5" customFormat="1" ht="15">
      <c r="A831" s="49" t="str">
        <f t="shared" si="34"/>
        <v>MTH</v>
      </c>
      <c r="B831" s="49" t="str">
        <f t="shared" si="35"/>
        <v>554</v>
      </c>
      <c r="C831" s="166" t="s">
        <v>535</v>
      </c>
      <c r="D831" s="167" t="s">
        <v>1323</v>
      </c>
      <c r="E831" s="173">
        <v>2</v>
      </c>
    </row>
    <row r="832" spans="1:5" customFormat="1" ht="15">
      <c r="A832" s="49" t="str">
        <f t="shared" si="34"/>
        <v>STA</v>
      </c>
      <c r="B832" s="49" t="str">
        <f t="shared" si="35"/>
        <v>151</v>
      </c>
      <c r="C832" s="166" t="s">
        <v>545</v>
      </c>
      <c r="D832" s="167" t="s">
        <v>1324</v>
      </c>
      <c r="E832" s="173">
        <v>3</v>
      </c>
    </row>
    <row r="833" spans="1:5" customFormat="1" ht="15">
      <c r="A833" s="49" t="str">
        <f t="shared" si="34"/>
        <v>STA</v>
      </c>
      <c r="B833" s="49" t="str">
        <f t="shared" si="35"/>
        <v>212</v>
      </c>
      <c r="C833" s="166" t="s">
        <v>547</v>
      </c>
      <c r="D833" s="167" t="s">
        <v>1325</v>
      </c>
      <c r="E833" s="173">
        <v>3</v>
      </c>
    </row>
    <row r="834" spans="1:5" customFormat="1" ht="15">
      <c r="A834" s="49" t="str">
        <f t="shared" si="34"/>
        <v>STA</v>
      </c>
      <c r="B834" s="49" t="str">
        <f t="shared" si="35"/>
        <v>571</v>
      </c>
      <c r="C834" s="166" t="s">
        <v>549</v>
      </c>
      <c r="D834" s="167" t="s">
        <v>1326</v>
      </c>
      <c r="E834" s="173">
        <v>2</v>
      </c>
    </row>
    <row r="835" spans="1:5" customFormat="1" ht="15">
      <c r="A835" s="49" t="s">
        <v>1327</v>
      </c>
      <c r="B835" s="49">
        <v>201</v>
      </c>
      <c r="C835" s="166" t="str">
        <f>A835&amp; " " &amp;B835</f>
        <v>ACC 201</v>
      </c>
      <c r="D835" s="167" t="s">
        <v>1328</v>
      </c>
      <c r="E835" s="173">
        <v>3</v>
      </c>
    </row>
    <row r="836" spans="1:5" customFormat="1" ht="15">
      <c r="A836" s="49" t="s">
        <v>1327</v>
      </c>
      <c r="B836" s="49">
        <v>202</v>
      </c>
      <c r="C836" s="166" t="str">
        <f t="shared" ref="C836:C899" si="36">A836&amp; " " &amp;B836</f>
        <v>ACC 202</v>
      </c>
      <c r="D836" s="167" t="s">
        <v>1329</v>
      </c>
      <c r="E836" s="173">
        <v>3</v>
      </c>
    </row>
    <row r="837" spans="1:5" customFormat="1" ht="15">
      <c r="A837" s="49" t="s">
        <v>1327</v>
      </c>
      <c r="B837" s="49">
        <v>296</v>
      </c>
      <c r="C837" s="166" t="str">
        <f t="shared" si="36"/>
        <v>ACC 296</v>
      </c>
      <c r="D837" s="167" t="s">
        <v>772</v>
      </c>
      <c r="E837" s="173">
        <v>1</v>
      </c>
    </row>
    <row r="838" spans="1:5" customFormat="1" ht="15">
      <c r="A838" s="49" t="s">
        <v>1327</v>
      </c>
      <c r="B838" s="49">
        <v>301</v>
      </c>
      <c r="C838" s="166" t="str">
        <f t="shared" si="36"/>
        <v>ACC 301</v>
      </c>
      <c r="D838" s="167" t="s">
        <v>1330</v>
      </c>
      <c r="E838" s="173">
        <v>2</v>
      </c>
    </row>
    <row r="839" spans="1:5" customFormat="1" ht="15">
      <c r="A839" s="49" t="s">
        <v>1327</v>
      </c>
      <c r="B839" s="49">
        <v>302</v>
      </c>
      <c r="C839" s="166" t="str">
        <f t="shared" si="36"/>
        <v>ACC 302</v>
      </c>
      <c r="D839" s="167" t="s">
        <v>1331</v>
      </c>
      <c r="E839" s="173">
        <v>2</v>
      </c>
    </row>
    <row r="840" spans="1:5" customFormat="1" ht="15">
      <c r="A840" s="49" t="s">
        <v>1327</v>
      </c>
      <c r="B840" s="49">
        <v>303</v>
      </c>
      <c r="C840" s="166" t="str">
        <f t="shared" si="36"/>
        <v>ACC 303</v>
      </c>
      <c r="D840" s="167" t="s">
        <v>1332</v>
      </c>
      <c r="E840" s="173">
        <v>3</v>
      </c>
    </row>
    <row r="841" spans="1:5" customFormat="1" ht="15">
      <c r="A841" s="49" t="s">
        <v>1327</v>
      </c>
      <c r="B841" s="49">
        <v>304</v>
      </c>
      <c r="C841" s="166" t="str">
        <f t="shared" si="36"/>
        <v>ACC 304</v>
      </c>
      <c r="D841" s="167" t="s">
        <v>1333</v>
      </c>
      <c r="E841" s="173">
        <v>3</v>
      </c>
    </row>
    <row r="842" spans="1:5" customFormat="1" ht="15">
      <c r="A842" s="49" t="s">
        <v>1327</v>
      </c>
      <c r="B842" s="49">
        <v>348</v>
      </c>
      <c r="C842" s="166" t="str">
        <f t="shared" si="36"/>
        <v>ACC 348</v>
      </c>
      <c r="D842" s="167" t="s">
        <v>683</v>
      </c>
      <c r="E842" s="173">
        <v>5</v>
      </c>
    </row>
    <row r="843" spans="1:5" customFormat="1" ht="15">
      <c r="A843" s="49" t="s">
        <v>1327</v>
      </c>
      <c r="B843" s="49">
        <v>349</v>
      </c>
      <c r="C843" s="166" t="str">
        <f t="shared" si="36"/>
        <v>ACC 349</v>
      </c>
      <c r="D843" s="167" t="s">
        <v>685</v>
      </c>
      <c r="E843" s="173">
        <v>1</v>
      </c>
    </row>
    <row r="844" spans="1:5" customFormat="1" ht="15">
      <c r="A844" s="49" t="s">
        <v>1327</v>
      </c>
      <c r="B844" s="49">
        <v>396</v>
      </c>
      <c r="C844" s="166" t="str">
        <f t="shared" si="36"/>
        <v>ACC 396</v>
      </c>
      <c r="D844" s="167" t="s">
        <v>772</v>
      </c>
      <c r="E844" s="173">
        <v>1</v>
      </c>
    </row>
    <row r="845" spans="1:5" customFormat="1" ht="15">
      <c r="A845" s="49" t="s">
        <v>1327</v>
      </c>
      <c r="B845" s="49">
        <v>399</v>
      </c>
      <c r="C845" s="166" t="str">
        <f t="shared" si="36"/>
        <v>ACC 399</v>
      </c>
      <c r="D845" s="167" t="s">
        <v>734</v>
      </c>
      <c r="E845" s="173">
        <v>5</v>
      </c>
    </row>
    <row r="846" spans="1:5" customFormat="1" ht="15">
      <c r="A846" s="49" t="s">
        <v>1327</v>
      </c>
      <c r="B846" s="49">
        <v>403</v>
      </c>
      <c r="C846" s="166" t="str">
        <f t="shared" si="36"/>
        <v>ACC 403</v>
      </c>
      <c r="D846" s="167" t="s">
        <v>1334</v>
      </c>
      <c r="E846" s="173">
        <v>2</v>
      </c>
    </row>
    <row r="847" spans="1:5" customFormat="1" ht="15">
      <c r="A847" s="49" t="s">
        <v>1327</v>
      </c>
      <c r="B847" s="49">
        <v>411</v>
      </c>
      <c r="C847" s="166" t="str">
        <f t="shared" si="36"/>
        <v>ACC 411</v>
      </c>
      <c r="D847" s="167" t="s">
        <v>1335</v>
      </c>
      <c r="E847" s="173">
        <v>3</v>
      </c>
    </row>
    <row r="848" spans="1:5" customFormat="1" ht="15">
      <c r="A848" s="49" t="s">
        <v>1327</v>
      </c>
      <c r="B848" s="49">
        <v>412</v>
      </c>
      <c r="C848" s="166" t="str">
        <f t="shared" si="36"/>
        <v>ACC 412</v>
      </c>
      <c r="D848" s="167" t="s">
        <v>1336</v>
      </c>
      <c r="E848" s="173">
        <v>2</v>
      </c>
    </row>
    <row r="849" spans="1:5" customFormat="1" ht="15">
      <c r="A849" s="49" t="s">
        <v>1327</v>
      </c>
      <c r="B849" s="49">
        <v>414</v>
      </c>
      <c r="C849" s="166" t="str">
        <f t="shared" si="36"/>
        <v>ACC 414</v>
      </c>
      <c r="D849" s="167" t="s">
        <v>1337</v>
      </c>
      <c r="E849" s="173">
        <v>2</v>
      </c>
    </row>
    <row r="850" spans="1:5" customFormat="1" ht="15">
      <c r="A850" s="49" t="s">
        <v>1327</v>
      </c>
      <c r="B850" s="49">
        <v>421</v>
      </c>
      <c r="C850" s="166" t="str">
        <f t="shared" si="36"/>
        <v>ACC 421</v>
      </c>
      <c r="D850" s="167" t="s">
        <v>1338</v>
      </c>
      <c r="E850" s="173">
        <v>3</v>
      </c>
    </row>
    <row r="851" spans="1:5" customFormat="1" ht="15">
      <c r="A851" s="49" t="s">
        <v>1327</v>
      </c>
      <c r="B851" s="49">
        <v>423</v>
      </c>
      <c r="C851" s="166" t="str">
        <f t="shared" si="36"/>
        <v>ACC 423</v>
      </c>
      <c r="D851" s="167" t="s">
        <v>1339</v>
      </c>
      <c r="E851" s="173">
        <v>2</v>
      </c>
    </row>
    <row r="852" spans="1:5" customFormat="1" ht="15">
      <c r="A852" s="49" t="s">
        <v>1327</v>
      </c>
      <c r="B852" s="49">
        <v>426</v>
      </c>
      <c r="C852" s="166" t="str">
        <f t="shared" si="36"/>
        <v>ACC 426</v>
      </c>
      <c r="D852" s="167" t="s">
        <v>1340</v>
      </c>
      <c r="E852" s="173">
        <v>2</v>
      </c>
    </row>
    <row r="853" spans="1:5" customFormat="1" ht="15">
      <c r="A853" s="49" t="s">
        <v>1327</v>
      </c>
      <c r="B853" s="49">
        <v>431</v>
      </c>
      <c r="C853" s="166" t="str">
        <f t="shared" si="36"/>
        <v>ACC 431</v>
      </c>
      <c r="D853" s="167" t="s">
        <v>1341</v>
      </c>
      <c r="E853" s="173">
        <v>2</v>
      </c>
    </row>
    <row r="854" spans="1:5" customFormat="1" ht="15">
      <c r="A854" s="49" t="s">
        <v>1327</v>
      </c>
      <c r="B854" s="49">
        <v>438</v>
      </c>
      <c r="C854" s="166" t="str">
        <f t="shared" si="36"/>
        <v>ACC 438</v>
      </c>
      <c r="D854" s="167" t="s">
        <v>1342</v>
      </c>
      <c r="E854" s="173">
        <v>2</v>
      </c>
    </row>
    <row r="855" spans="1:5" customFormat="1" ht="15">
      <c r="A855" s="49" t="s">
        <v>1327</v>
      </c>
      <c r="B855" s="49">
        <v>441</v>
      </c>
      <c r="C855" s="166" t="str">
        <f t="shared" si="36"/>
        <v>ACC 441</v>
      </c>
      <c r="D855" s="167" t="s">
        <v>1343</v>
      </c>
      <c r="E855" s="173">
        <v>2</v>
      </c>
    </row>
    <row r="856" spans="1:5" customFormat="1" ht="15">
      <c r="A856" s="49" t="s">
        <v>1327</v>
      </c>
      <c r="B856" s="49">
        <v>443</v>
      </c>
      <c r="C856" s="166" t="str">
        <f t="shared" si="36"/>
        <v>ACC 443</v>
      </c>
      <c r="D856" s="167" t="s">
        <v>1344</v>
      </c>
      <c r="E856" s="173">
        <v>2</v>
      </c>
    </row>
    <row r="857" spans="1:5" customFormat="1" ht="15">
      <c r="A857" s="49" t="s">
        <v>1327</v>
      </c>
      <c r="B857" s="49">
        <v>448</v>
      </c>
      <c r="C857" s="166" t="str">
        <f t="shared" si="36"/>
        <v>ACC 448</v>
      </c>
      <c r="D857" s="167" t="s">
        <v>683</v>
      </c>
      <c r="E857" s="173">
        <v>5</v>
      </c>
    </row>
    <row r="858" spans="1:5" customFormat="1" ht="15">
      <c r="A858" s="49" t="s">
        <v>1327</v>
      </c>
      <c r="B858" s="49">
        <v>449</v>
      </c>
      <c r="C858" s="166" t="str">
        <f t="shared" si="36"/>
        <v>ACC 449</v>
      </c>
      <c r="D858" s="167" t="s">
        <v>734</v>
      </c>
      <c r="E858" s="173">
        <v>5</v>
      </c>
    </row>
    <row r="859" spans="1:5" customFormat="1" ht="15">
      <c r="A859" s="49" t="s">
        <v>1327</v>
      </c>
      <c r="B859" s="49">
        <v>452</v>
      </c>
      <c r="C859" s="166" t="str">
        <f t="shared" si="36"/>
        <v>ACC 452</v>
      </c>
      <c r="D859" s="167" t="s">
        <v>1345</v>
      </c>
      <c r="E859" s="173">
        <v>3</v>
      </c>
    </row>
    <row r="860" spans="1:5" customFormat="1" ht="15">
      <c r="A860" s="49" t="s">
        <v>1327</v>
      </c>
      <c r="B860" s="49">
        <v>496</v>
      </c>
      <c r="C860" s="166" t="str">
        <f t="shared" si="36"/>
        <v>ACC 496</v>
      </c>
      <c r="D860" s="167" t="s">
        <v>772</v>
      </c>
      <c r="E860" s="173">
        <v>1</v>
      </c>
    </row>
    <row r="861" spans="1:5" customFormat="1" ht="15">
      <c r="A861" s="49" t="s">
        <v>1327</v>
      </c>
      <c r="B861" s="49">
        <v>601</v>
      </c>
      <c r="C861" s="166" t="str">
        <f t="shared" si="36"/>
        <v>ACC 601</v>
      </c>
      <c r="D861" s="167" t="s">
        <v>1346</v>
      </c>
      <c r="E861" s="173">
        <v>2</v>
      </c>
    </row>
    <row r="862" spans="1:5" customFormat="1" ht="15">
      <c r="A862" s="49" t="s">
        <v>1327</v>
      </c>
      <c r="B862" s="49">
        <v>602</v>
      </c>
      <c r="C862" s="166" t="str">
        <f t="shared" si="36"/>
        <v>ACC 602</v>
      </c>
      <c r="D862" s="167" t="s">
        <v>1345</v>
      </c>
      <c r="E862" s="173">
        <v>2</v>
      </c>
    </row>
    <row r="863" spans="1:5" customFormat="1" ht="15">
      <c r="A863" s="49" t="s">
        <v>1347</v>
      </c>
      <c r="B863" s="49">
        <v>351</v>
      </c>
      <c r="C863" s="166" t="str">
        <f t="shared" si="36"/>
        <v>AUD 351</v>
      </c>
      <c r="D863" s="167" t="s">
        <v>1348</v>
      </c>
      <c r="E863" s="173">
        <v>3</v>
      </c>
    </row>
    <row r="864" spans="1:5" customFormat="1" ht="15">
      <c r="A864" s="49" t="s">
        <v>1347</v>
      </c>
      <c r="B864" s="49">
        <v>353</v>
      </c>
      <c r="C864" s="166" t="str">
        <f t="shared" si="36"/>
        <v>AUD 353</v>
      </c>
      <c r="D864" s="167" t="s">
        <v>1349</v>
      </c>
      <c r="E864" s="173">
        <v>2</v>
      </c>
    </row>
    <row r="865" spans="1:5" customFormat="1" ht="15">
      <c r="A865" s="49" t="s">
        <v>1347</v>
      </c>
      <c r="B865" s="49">
        <v>402</v>
      </c>
      <c r="C865" s="166" t="str">
        <f t="shared" si="36"/>
        <v>AUD 402</v>
      </c>
      <c r="D865" s="167" t="s">
        <v>1350</v>
      </c>
      <c r="E865" s="173">
        <v>3</v>
      </c>
    </row>
    <row r="866" spans="1:5" customFormat="1" ht="15">
      <c r="A866" s="49" t="s">
        <v>1347</v>
      </c>
      <c r="B866" s="49">
        <v>403</v>
      </c>
      <c r="C866" s="166" t="str">
        <f t="shared" si="36"/>
        <v>AUD 403</v>
      </c>
      <c r="D866" s="167" t="s">
        <v>1351</v>
      </c>
      <c r="E866" s="173">
        <v>2</v>
      </c>
    </row>
    <row r="867" spans="1:5" customFormat="1" ht="15">
      <c r="A867" s="49" t="s">
        <v>1347</v>
      </c>
      <c r="B867" s="49">
        <v>404</v>
      </c>
      <c r="C867" s="166" t="str">
        <f t="shared" si="36"/>
        <v>AUD 404</v>
      </c>
      <c r="D867" s="167" t="s">
        <v>1352</v>
      </c>
      <c r="E867" s="173">
        <v>3</v>
      </c>
    </row>
    <row r="868" spans="1:5" customFormat="1" ht="15">
      <c r="A868" s="49" t="s">
        <v>1347</v>
      </c>
      <c r="B868" s="49">
        <v>411</v>
      </c>
      <c r="C868" s="166" t="str">
        <f t="shared" si="36"/>
        <v>AUD 411</v>
      </c>
      <c r="D868" s="167" t="s">
        <v>1353</v>
      </c>
      <c r="E868" s="173">
        <v>2</v>
      </c>
    </row>
    <row r="869" spans="1:5" customFormat="1" ht="15">
      <c r="A869" s="49" t="s">
        <v>1347</v>
      </c>
      <c r="B869" s="49">
        <v>412</v>
      </c>
      <c r="C869" s="166" t="str">
        <f t="shared" si="36"/>
        <v>AUD 412</v>
      </c>
      <c r="D869" s="167" t="s">
        <v>1354</v>
      </c>
      <c r="E869" s="173">
        <v>2</v>
      </c>
    </row>
    <row r="870" spans="1:5" customFormat="1" ht="15">
      <c r="A870" s="49" t="s">
        <v>1347</v>
      </c>
      <c r="B870" s="49">
        <v>415</v>
      </c>
      <c r="C870" s="166" t="str">
        <f t="shared" si="36"/>
        <v>AUD 415</v>
      </c>
      <c r="D870" s="167" t="s">
        <v>1355</v>
      </c>
      <c r="E870" s="173">
        <v>2</v>
      </c>
    </row>
    <row r="871" spans="1:5" customFormat="1" ht="15">
      <c r="A871" s="49" t="s">
        <v>1356</v>
      </c>
      <c r="B871" s="49">
        <v>102</v>
      </c>
      <c r="C871" s="166" t="str">
        <f t="shared" si="36"/>
        <v>DTE-ACC 102</v>
      </c>
      <c r="D871" s="167" t="s">
        <v>745</v>
      </c>
      <c r="E871" s="173">
        <v>1</v>
      </c>
    </row>
    <row r="872" spans="1:5" customFormat="1" ht="15">
      <c r="A872" s="49" t="s">
        <v>1356</v>
      </c>
      <c r="B872" s="49">
        <v>152</v>
      </c>
      <c r="C872" s="166" t="str">
        <f t="shared" si="36"/>
        <v>DTE-ACC 152</v>
      </c>
      <c r="D872" s="167" t="s">
        <v>747</v>
      </c>
      <c r="E872" s="173">
        <v>1</v>
      </c>
    </row>
    <row r="873" spans="1:5" customFormat="1" ht="15">
      <c r="A873" s="49" t="s">
        <v>1356</v>
      </c>
      <c r="B873" s="49">
        <v>202</v>
      </c>
      <c r="C873" s="166" t="str">
        <f t="shared" si="36"/>
        <v>DTE-ACC 202</v>
      </c>
      <c r="D873" s="167" t="s">
        <v>749</v>
      </c>
      <c r="E873" s="173">
        <v>1</v>
      </c>
    </row>
    <row r="874" spans="1:5" customFormat="1" ht="15">
      <c r="A874" s="49" t="s">
        <v>1357</v>
      </c>
      <c r="B874" s="49">
        <v>313</v>
      </c>
      <c r="C874" s="166" t="str">
        <f t="shared" si="36"/>
        <v>FST 313</v>
      </c>
      <c r="D874" s="167" t="s">
        <v>1358</v>
      </c>
      <c r="E874" s="173">
        <v>2</v>
      </c>
    </row>
    <row r="875" spans="1:5" customFormat="1" ht="15">
      <c r="A875" s="49" t="s">
        <v>1357</v>
      </c>
      <c r="B875" s="49">
        <v>323</v>
      </c>
      <c r="C875" s="166" t="str">
        <f t="shared" si="36"/>
        <v>FST 323</v>
      </c>
      <c r="D875" s="167" t="s">
        <v>764</v>
      </c>
      <c r="E875" s="173">
        <v>3</v>
      </c>
    </row>
    <row r="876" spans="1:5" customFormat="1" ht="15">
      <c r="A876" s="49" t="s">
        <v>1357</v>
      </c>
      <c r="B876" s="49">
        <v>342</v>
      </c>
      <c r="C876" s="166" t="str">
        <f t="shared" si="36"/>
        <v>FST 342</v>
      </c>
      <c r="D876" s="167" t="s">
        <v>1359</v>
      </c>
      <c r="E876" s="173">
        <v>3</v>
      </c>
    </row>
    <row r="877" spans="1:5" customFormat="1" ht="15">
      <c r="A877" s="49" t="s">
        <v>1357</v>
      </c>
      <c r="B877" s="49">
        <v>412</v>
      </c>
      <c r="C877" s="166" t="str">
        <f t="shared" si="36"/>
        <v>FST 412</v>
      </c>
      <c r="D877" s="167" t="s">
        <v>1360</v>
      </c>
      <c r="E877" s="173">
        <v>3</v>
      </c>
    </row>
    <row r="878" spans="1:5" customFormat="1" ht="15">
      <c r="A878" s="49" t="s">
        <v>1357</v>
      </c>
      <c r="B878" s="49">
        <v>414</v>
      </c>
      <c r="C878" s="166" t="str">
        <f t="shared" si="36"/>
        <v>FST 414</v>
      </c>
      <c r="D878" s="167" t="s">
        <v>1361</v>
      </c>
      <c r="E878" s="173">
        <v>3</v>
      </c>
    </row>
    <row r="879" spans="1:5" customFormat="1" ht="15">
      <c r="A879" s="49" t="s">
        <v>1357</v>
      </c>
      <c r="B879" s="49">
        <v>438</v>
      </c>
      <c r="C879" s="166" t="str">
        <f t="shared" si="36"/>
        <v>FST 438</v>
      </c>
      <c r="D879" s="167" t="s">
        <v>766</v>
      </c>
      <c r="E879" s="173">
        <v>3</v>
      </c>
    </row>
    <row r="880" spans="1:5" customFormat="1" ht="15">
      <c r="A880" s="49" t="s">
        <v>1362</v>
      </c>
      <c r="B880" s="49">
        <v>361</v>
      </c>
      <c r="C880" s="166" t="str">
        <f t="shared" si="36"/>
        <v>HIS 361</v>
      </c>
      <c r="D880" s="167" t="s">
        <v>1363</v>
      </c>
      <c r="E880" s="173">
        <v>3</v>
      </c>
    </row>
    <row r="881" spans="1:5" customFormat="1" ht="15">
      <c r="A881" s="49" t="s">
        <v>1364</v>
      </c>
      <c r="B881" s="49">
        <v>362</v>
      </c>
      <c r="C881" s="166" t="str">
        <f t="shared" si="36"/>
        <v>LAW 362</v>
      </c>
      <c r="D881" s="167" t="s">
        <v>1365</v>
      </c>
      <c r="E881" s="173">
        <v>2</v>
      </c>
    </row>
    <row r="882" spans="1:5" customFormat="1" ht="15">
      <c r="A882" s="49" t="s">
        <v>1366</v>
      </c>
      <c r="B882" s="49">
        <v>261</v>
      </c>
      <c r="C882" s="166" t="str">
        <f t="shared" si="36"/>
        <v>POS 261</v>
      </c>
      <c r="D882" s="167" t="s">
        <v>1367</v>
      </c>
      <c r="E882" s="173">
        <v>2</v>
      </c>
    </row>
    <row r="883" spans="1:5" customFormat="1" ht="15">
      <c r="A883" s="49" t="s">
        <v>1366</v>
      </c>
      <c r="B883" s="49">
        <v>361</v>
      </c>
      <c r="C883" s="166" t="str">
        <f t="shared" si="36"/>
        <v>POS 361</v>
      </c>
      <c r="D883" s="167" t="s">
        <v>1368</v>
      </c>
      <c r="E883" s="173">
        <v>2</v>
      </c>
    </row>
    <row r="884" spans="1:5" customFormat="1" ht="15">
      <c r="A884" s="49" t="s">
        <v>1366</v>
      </c>
      <c r="B884" s="49">
        <v>371</v>
      </c>
      <c r="C884" s="166" t="str">
        <f t="shared" si="36"/>
        <v>POS 371</v>
      </c>
      <c r="D884" s="167" t="s">
        <v>1369</v>
      </c>
      <c r="E884" s="173">
        <v>2</v>
      </c>
    </row>
    <row r="885" spans="1:5" customFormat="1" ht="15">
      <c r="A885" s="49" t="s">
        <v>1366</v>
      </c>
      <c r="B885" s="49">
        <v>551</v>
      </c>
      <c r="C885" s="166" t="str">
        <f t="shared" si="36"/>
        <v>POS 551</v>
      </c>
      <c r="D885" s="167" t="s">
        <v>1370</v>
      </c>
      <c r="E885" s="173">
        <v>2</v>
      </c>
    </row>
    <row r="886" spans="1:5" customFormat="1" ht="15">
      <c r="A886" s="49" t="s">
        <v>1371</v>
      </c>
      <c r="B886" s="49">
        <v>122</v>
      </c>
      <c r="C886" s="166" t="str">
        <f t="shared" si="36"/>
        <v>PHI 122</v>
      </c>
      <c r="D886" s="167" t="s">
        <v>1372</v>
      </c>
      <c r="E886" s="173">
        <v>2</v>
      </c>
    </row>
    <row r="887" spans="1:5" customFormat="1" ht="15">
      <c r="A887" s="49" t="s">
        <v>1371</v>
      </c>
      <c r="B887" s="49">
        <v>161</v>
      </c>
      <c r="C887" s="166" t="str">
        <f t="shared" si="36"/>
        <v>PHI 161</v>
      </c>
      <c r="D887" s="167" t="s">
        <v>1373</v>
      </c>
      <c r="E887" s="173">
        <v>2</v>
      </c>
    </row>
    <row r="888" spans="1:5" customFormat="1" ht="15">
      <c r="A888" s="49" t="s">
        <v>1371</v>
      </c>
      <c r="B888" s="49">
        <v>162</v>
      </c>
      <c r="C888" s="166" t="str">
        <f t="shared" si="36"/>
        <v>PHI 162</v>
      </c>
      <c r="D888" s="167" t="s">
        <v>1374</v>
      </c>
      <c r="E888" s="173">
        <v>3</v>
      </c>
    </row>
    <row r="889" spans="1:5" customFormat="1" ht="15">
      <c r="A889" s="49" t="s">
        <v>1371</v>
      </c>
      <c r="B889" s="49">
        <v>321</v>
      </c>
      <c r="C889" s="166" t="str">
        <f t="shared" si="36"/>
        <v>PHI 321</v>
      </c>
      <c r="D889" s="167" t="s">
        <v>1375</v>
      </c>
      <c r="E889" s="173">
        <v>2</v>
      </c>
    </row>
    <row r="890" spans="1:5" customFormat="1" ht="15">
      <c r="A890" s="49" t="s">
        <v>1371</v>
      </c>
      <c r="B890" s="49">
        <v>500</v>
      </c>
      <c r="C890" s="166" t="str">
        <f t="shared" si="36"/>
        <v>PHI 500</v>
      </c>
      <c r="D890" s="167" t="s">
        <v>1376</v>
      </c>
      <c r="E890" s="173">
        <v>4</v>
      </c>
    </row>
    <row r="891" spans="1:5" customFormat="1" ht="15">
      <c r="A891" s="49" t="s">
        <v>1371</v>
      </c>
      <c r="B891" s="49">
        <v>600</v>
      </c>
      <c r="C891" s="166" t="str">
        <f t="shared" si="36"/>
        <v>PHI 600</v>
      </c>
      <c r="D891" s="167" t="s">
        <v>1377</v>
      </c>
      <c r="E891" s="173">
        <v>2</v>
      </c>
    </row>
    <row r="892" spans="1:5" customFormat="1" ht="15">
      <c r="A892" s="49" t="s">
        <v>1327</v>
      </c>
      <c r="B892" s="49">
        <v>382</v>
      </c>
      <c r="C892" s="166" t="str">
        <f t="shared" si="36"/>
        <v>ACC 382</v>
      </c>
      <c r="D892" s="167" t="s">
        <v>1378</v>
      </c>
      <c r="E892" s="173">
        <v>2</v>
      </c>
    </row>
    <row r="893" spans="1:5" customFormat="1" ht="15">
      <c r="A893" s="49" t="s">
        <v>1379</v>
      </c>
      <c r="B893" s="49">
        <v>102</v>
      </c>
      <c r="C893" s="166" t="str">
        <f t="shared" si="36"/>
        <v>DTE-LAW 102</v>
      </c>
      <c r="D893" s="167" t="s">
        <v>745</v>
      </c>
      <c r="E893" s="173">
        <v>1</v>
      </c>
    </row>
    <row r="894" spans="1:5" customFormat="1" ht="15">
      <c r="A894" s="49" t="s">
        <v>1380</v>
      </c>
      <c r="B894" s="49">
        <v>201</v>
      </c>
      <c r="C894" s="166" t="str">
        <f t="shared" si="36"/>
        <v>IS-ACC 201</v>
      </c>
      <c r="D894" s="167" t="s">
        <v>1381</v>
      </c>
      <c r="E894" s="173">
        <v>3</v>
      </c>
    </row>
    <row r="895" spans="1:5" customFormat="1" ht="15">
      <c r="A895" s="49" t="s">
        <v>1380</v>
      </c>
      <c r="B895" s="49">
        <v>301</v>
      </c>
      <c r="C895" s="166" t="str">
        <f t="shared" si="36"/>
        <v>IS-ACC 301</v>
      </c>
      <c r="D895" s="167" t="s">
        <v>1382</v>
      </c>
      <c r="E895" s="173">
        <v>3</v>
      </c>
    </row>
    <row r="896" spans="1:5" customFormat="1" ht="15">
      <c r="A896" s="49" t="s">
        <v>1383</v>
      </c>
      <c r="B896" s="49">
        <v>151</v>
      </c>
      <c r="C896" s="166" t="str">
        <f t="shared" si="36"/>
        <v>IS-STA 151</v>
      </c>
      <c r="D896" s="167" t="s">
        <v>1384</v>
      </c>
      <c r="E896" s="173">
        <v>3</v>
      </c>
    </row>
    <row r="897" spans="1:5" customFormat="1" ht="15">
      <c r="A897" s="49" t="s">
        <v>1385</v>
      </c>
      <c r="B897" s="49">
        <v>312</v>
      </c>
      <c r="C897" s="166" t="str">
        <f t="shared" si="36"/>
        <v>STA 312</v>
      </c>
      <c r="D897" s="167" t="s">
        <v>1386</v>
      </c>
      <c r="E897" s="173">
        <v>3</v>
      </c>
    </row>
    <row r="898" spans="1:5" customFormat="1" ht="15">
      <c r="A898" s="49" t="s">
        <v>1387</v>
      </c>
      <c r="B898" s="49">
        <v>291</v>
      </c>
      <c r="C898" s="166" t="str">
        <f t="shared" si="36"/>
        <v>MTH 291</v>
      </c>
      <c r="D898" s="167" t="s">
        <v>1388</v>
      </c>
      <c r="E898" s="173">
        <v>3</v>
      </c>
    </row>
    <row r="899" spans="1:5" customFormat="1" ht="15">
      <c r="A899" s="49" t="s">
        <v>1387</v>
      </c>
      <c r="B899" s="49">
        <v>292</v>
      </c>
      <c r="C899" s="166" t="str">
        <f t="shared" si="36"/>
        <v>MTH 292</v>
      </c>
      <c r="D899" s="167" t="s">
        <v>1389</v>
      </c>
      <c r="E899" s="173">
        <v>3</v>
      </c>
    </row>
    <row r="900" spans="1:5" customFormat="1" ht="15">
      <c r="A900" s="49" t="s">
        <v>1387</v>
      </c>
      <c r="B900" s="49">
        <v>341</v>
      </c>
      <c r="C900" s="166" t="str">
        <f t="shared" ref="C900:C921" si="37">A900&amp; " " &amp;B900</f>
        <v>MTH 341</v>
      </c>
      <c r="D900" s="167" t="s">
        <v>1390</v>
      </c>
      <c r="E900" s="173">
        <v>3</v>
      </c>
    </row>
    <row r="901" spans="1:5" customFormat="1" ht="15">
      <c r="A901" s="49" t="s">
        <v>1364</v>
      </c>
      <c r="B901" s="49">
        <v>105</v>
      </c>
      <c r="C901" s="166" t="str">
        <f t="shared" si="37"/>
        <v>LAW 105</v>
      </c>
      <c r="D901" s="167" t="s">
        <v>1391</v>
      </c>
      <c r="E901" s="173">
        <v>3</v>
      </c>
    </row>
    <row r="902" spans="1:5" customFormat="1" ht="15">
      <c r="A902" s="49" t="s">
        <v>1364</v>
      </c>
      <c r="B902" s="49">
        <v>201</v>
      </c>
      <c r="C902" s="166" t="str">
        <f t="shared" si="37"/>
        <v>LAW 201</v>
      </c>
      <c r="D902" s="167" t="s">
        <v>1392</v>
      </c>
      <c r="E902" s="173">
        <v>2</v>
      </c>
    </row>
    <row r="903" spans="1:5" customFormat="1" ht="15">
      <c r="A903" s="49" t="s">
        <v>1364</v>
      </c>
      <c r="B903" s="49">
        <v>210</v>
      </c>
      <c r="C903" s="166" t="str">
        <f t="shared" si="37"/>
        <v>LAW 210</v>
      </c>
      <c r="D903" s="167" t="s">
        <v>1393</v>
      </c>
      <c r="E903" s="173">
        <v>2</v>
      </c>
    </row>
    <row r="904" spans="1:5" customFormat="1" ht="15">
      <c r="A904" s="49" t="s">
        <v>1364</v>
      </c>
      <c r="B904" s="49">
        <v>261</v>
      </c>
      <c r="C904" s="166" t="str">
        <f t="shared" si="37"/>
        <v>LAW 261</v>
      </c>
      <c r="D904" s="167" t="s">
        <v>1394</v>
      </c>
      <c r="E904" s="173">
        <v>3</v>
      </c>
    </row>
    <row r="905" spans="1:5" customFormat="1" ht="15">
      <c r="A905" s="49" t="s">
        <v>1364</v>
      </c>
      <c r="B905" s="49">
        <v>283</v>
      </c>
      <c r="C905" s="166" t="str">
        <f t="shared" si="37"/>
        <v>LAW 283</v>
      </c>
      <c r="D905" s="167" t="s">
        <v>1395</v>
      </c>
      <c r="E905" s="173">
        <v>3</v>
      </c>
    </row>
    <row r="906" spans="1:5" customFormat="1" ht="15">
      <c r="A906" s="49" t="s">
        <v>1364</v>
      </c>
      <c r="B906" s="49">
        <v>290</v>
      </c>
      <c r="C906" s="166" t="str">
        <f t="shared" si="37"/>
        <v>LAW 290</v>
      </c>
      <c r="D906" s="167" t="s">
        <v>1396</v>
      </c>
      <c r="E906" s="173">
        <v>3</v>
      </c>
    </row>
    <row r="907" spans="1:5" customFormat="1" ht="15">
      <c r="A907" s="49" t="s">
        <v>1364</v>
      </c>
      <c r="B907" s="49">
        <v>296</v>
      </c>
      <c r="C907" s="166" t="str">
        <f t="shared" si="37"/>
        <v>LAW 296</v>
      </c>
      <c r="D907" s="167" t="s">
        <v>772</v>
      </c>
      <c r="E907" s="173">
        <v>1</v>
      </c>
    </row>
    <row r="908" spans="1:5" customFormat="1" ht="15">
      <c r="A908" s="49" t="s">
        <v>1364</v>
      </c>
      <c r="B908" s="49">
        <v>308</v>
      </c>
      <c r="C908" s="166" t="str">
        <f t="shared" si="37"/>
        <v>LAW 308</v>
      </c>
      <c r="D908" s="167" t="s">
        <v>1397</v>
      </c>
      <c r="E908" s="173">
        <v>2</v>
      </c>
    </row>
    <row r="909" spans="1:5" customFormat="1" ht="15">
      <c r="A909" s="49" t="s">
        <v>1364</v>
      </c>
      <c r="B909" s="49">
        <v>323</v>
      </c>
      <c r="C909" s="166" t="str">
        <f t="shared" si="37"/>
        <v>LAW 323</v>
      </c>
      <c r="D909" s="167" t="s">
        <v>1398</v>
      </c>
      <c r="E909" s="173">
        <v>2</v>
      </c>
    </row>
    <row r="910" spans="1:5" customFormat="1" ht="15">
      <c r="A910" s="49" t="s">
        <v>1364</v>
      </c>
      <c r="B910" s="49">
        <v>369</v>
      </c>
      <c r="C910" s="166" t="str">
        <f t="shared" si="37"/>
        <v>LAW 369</v>
      </c>
      <c r="D910" s="167" t="s">
        <v>1399</v>
      </c>
      <c r="E910" s="173">
        <v>2</v>
      </c>
    </row>
    <row r="911" spans="1:5" customFormat="1" ht="15">
      <c r="A911" s="49" t="s">
        <v>1364</v>
      </c>
      <c r="B911" s="49">
        <v>376</v>
      </c>
      <c r="C911" s="166" t="str">
        <f t="shared" si="37"/>
        <v>LAW 376</v>
      </c>
      <c r="D911" s="167" t="s">
        <v>1400</v>
      </c>
      <c r="E911" s="173">
        <v>2</v>
      </c>
    </row>
    <row r="912" spans="1:5" customFormat="1" ht="15">
      <c r="A912" s="49" t="s">
        <v>1364</v>
      </c>
      <c r="B912" s="49">
        <v>388</v>
      </c>
      <c r="C912" s="166" t="str">
        <f t="shared" si="37"/>
        <v>LAW 388</v>
      </c>
      <c r="D912" s="167" t="s">
        <v>1401</v>
      </c>
      <c r="E912" s="173">
        <v>2</v>
      </c>
    </row>
    <row r="913" spans="1:13" customFormat="1" ht="15">
      <c r="A913" s="49" t="s">
        <v>1364</v>
      </c>
      <c r="B913" s="49">
        <v>396</v>
      </c>
      <c r="C913" s="166" t="str">
        <f t="shared" si="37"/>
        <v>LAW 396</v>
      </c>
      <c r="D913" s="167" t="s">
        <v>772</v>
      </c>
      <c r="E913" s="173">
        <v>1</v>
      </c>
    </row>
    <row r="914" spans="1:13" customFormat="1" ht="15">
      <c r="A914" s="49" t="s">
        <v>1364</v>
      </c>
      <c r="B914" s="49">
        <v>403</v>
      </c>
      <c r="C914" s="166" t="str">
        <f t="shared" si="37"/>
        <v>LAW 403</v>
      </c>
      <c r="D914" s="167" t="s">
        <v>1402</v>
      </c>
      <c r="E914" s="173">
        <v>3</v>
      </c>
    </row>
    <row r="915" spans="1:13" customFormat="1" ht="15">
      <c r="A915" s="49" t="s">
        <v>1364</v>
      </c>
      <c r="B915" s="49">
        <v>413</v>
      </c>
      <c r="C915" s="166" t="str">
        <f t="shared" si="37"/>
        <v>LAW 413</v>
      </c>
      <c r="D915" s="167" t="s">
        <v>864</v>
      </c>
      <c r="E915" s="173">
        <v>2</v>
      </c>
    </row>
    <row r="916" spans="1:13" customFormat="1" ht="15">
      <c r="A916" s="49" t="s">
        <v>1364</v>
      </c>
      <c r="B916" s="49">
        <v>476</v>
      </c>
      <c r="C916" s="166" t="str">
        <f t="shared" si="37"/>
        <v>LAW 476</v>
      </c>
      <c r="D916" s="167" t="s">
        <v>1403</v>
      </c>
      <c r="E916" s="173">
        <v>2</v>
      </c>
    </row>
    <row r="917" spans="1:13" customFormat="1" ht="15">
      <c r="A917" s="49" t="s">
        <v>1364</v>
      </c>
      <c r="B917" s="49">
        <v>496</v>
      </c>
      <c r="C917" s="166" t="str">
        <f t="shared" si="37"/>
        <v>LAW 496</v>
      </c>
      <c r="D917" s="167" t="s">
        <v>772</v>
      </c>
      <c r="E917" s="173">
        <v>1</v>
      </c>
    </row>
    <row r="918" spans="1:13" customFormat="1" ht="15">
      <c r="A918" s="49" t="s">
        <v>1371</v>
      </c>
      <c r="B918" s="49">
        <v>306</v>
      </c>
      <c r="C918" s="166" t="str">
        <f t="shared" si="37"/>
        <v>PHI 306</v>
      </c>
      <c r="D918" s="167" t="s">
        <v>1404</v>
      </c>
      <c r="E918" s="173">
        <v>3</v>
      </c>
    </row>
    <row r="919" spans="1:13" customFormat="1" ht="15">
      <c r="A919" s="49" t="s">
        <v>1385</v>
      </c>
      <c r="B919" s="49">
        <v>271</v>
      </c>
      <c r="C919" s="166" t="str">
        <f t="shared" si="37"/>
        <v>STA 271</v>
      </c>
      <c r="D919" s="167" t="s">
        <v>1405</v>
      </c>
      <c r="E919" s="173">
        <v>2</v>
      </c>
    </row>
    <row r="920" spans="1:13" customFormat="1" ht="15">
      <c r="A920" s="49" t="s">
        <v>1364</v>
      </c>
      <c r="B920" s="49">
        <v>425</v>
      </c>
      <c r="C920" s="166" t="str">
        <f t="shared" si="37"/>
        <v>LAW 425</v>
      </c>
      <c r="D920" s="167" t="s">
        <v>1406</v>
      </c>
      <c r="E920" s="173">
        <v>2</v>
      </c>
    </row>
    <row r="921" spans="1:13" customFormat="1" ht="15">
      <c r="A921" s="49" t="s">
        <v>1371</v>
      </c>
      <c r="B921" s="49">
        <v>150</v>
      </c>
      <c r="C921" s="166" t="str">
        <f t="shared" si="37"/>
        <v>PHI 150</v>
      </c>
      <c r="D921" s="167" t="s">
        <v>1407</v>
      </c>
      <c r="E921" s="173">
        <v>3</v>
      </c>
    </row>
    <row r="922" spans="1:13" customFormat="1" ht="15">
      <c r="A922" s="49" t="str">
        <f t="shared" si="32"/>
        <v>UIU</v>
      </c>
      <c r="B922" s="49" t="str">
        <f t="shared" si="33"/>
        <v>254</v>
      </c>
      <c r="C922" s="166" t="s">
        <v>1224</v>
      </c>
      <c r="D922" s="167" t="s">
        <v>1225</v>
      </c>
      <c r="E922" s="173">
        <v>3</v>
      </c>
    </row>
    <row r="923" spans="1:13" s="52" customFormat="1">
      <c r="A923" s="49" t="s">
        <v>1410</v>
      </c>
      <c r="B923" s="49">
        <v>110</v>
      </c>
      <c r="C923" s="50" t="s">
        <v>1411</v>
      </c>
      <c r="D923" s="52" t="s">
        <v>1412</v>
      </c>
      <c r="E923" s="49">
        <v>3</v>
      </c>
      <c r="F923" s="49"/>
      <c r="G923" s="49"/>
      <c r="H923" s="49"/>
      <c r="I923" s="49"/>
      <c r="J923" s="49"/>
      <c r="K923" s="49"/>
      <c r="L923" s="49"/>
      <c r="M923" s="49"/>
    </row>
    <row r="924" spans="1:13">
      <c r="A924" s="49" t="s">
        <v>1245</v>
      </c>
      <c r="B924" s="49">
        <v>415</v>
      </c>
      <c r="C924" s="50" t="s">
        <v>1413</v>
      </c>
      <c r="D924" s="51" t="s">
        <v>1414</v>
      </c>
      <c r="E924" s="49">
        <v>2</v>
      </c>
    </row>
    <row r="925" spans="1:13">
      <c r="A925" s="49" t="s">
        <v>1415</v>
      </c>
      <c r="B925" s="49">
        <v>100</v>
      </c>
      <c r="C925" s="50" t="s">
        <v>1416</v>
      </c>
      <c r="D925" s="51" t="s">
        <v>1417</v>
      </c>
      <c r="E925" s="49">
        <v>1</v>
      </c>
    </row>
    <row r="926" spans="1:13">
      <c r="A926" s="49" t="s">
        <v>1347</v>
      </c>
      <c r="B926" s="49">
        <v>455</v>
      </c>
      <c r="C926" s="50" t="s">
        <v>1427</v>
      </c>
      <c r="D926" s="51" t="s">
        <v>1428</v>
      </c>
      <c r="E926" s="49">
        <v>3</v>
      </c>
    </row>
    <row r="927" spans="1:13">
      <c r="A927" s="49" t="s">
        <v>1385</v>
      </c>
      <c r="B927" s="49">
        <v>155</v>
      </c>
      <c r="C927" s="50" t="s">
        <v>2108</v>
      </c>
      <c r="D927" s="51" t="s">
        <v>2109</v>
      </c>
      <c r="E927" s="49">
        <v>2</v>
      </c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25" priority="49" stopIfTrue="1">
      <formula>C8&gt;0</formula>
    </cfRule>
  </conditionalFormatting>
  <conditionalFormatting sqref="D4:D7">
    <cfRule type="expression" dxfId="24" priority="48" stopIfTrue="1">
      <formula>C4&gt;0</formula>
    </cfRule>
  </conditionalFormatting>
  <conditionalFormatting sqref="D8:D94 D96:D143">
    <cfRule type="expression" dxfId="23" priority="47" stopIfTrue="1">
      <formula>C8&gt;0</formula>
    </cfRule>
  </conditionalFormatting>
  <conditionalFormatting sqref="D4:D7">
    <cfRule type="expression" dxfId="22" priority="46" stopIfTrue="1">
      <formula>C4&gt;0</formula>
    </cfRule>
  </conditionalFormatting>
  <conditionalFormatting sqref="D144:D171">
    <cfRule type="expression" dxfId="21" priority="45" stopIfTrue="1">
      <formula>C144&gt;0</formula>
    </cfRule>
  </conditionalFormatting>
  <conditionalFormatting sqref="D176:D210 D212">
    <cfRule type="expression" dxfId="20" priority="44" stopIfTrue="1">
      <formula>C176&gt;0</formula>
    </cfRule>
  </conditionalFormatting>
  <conditionalFormatting sqref="D172:D175">
    <cfRule type="expression" dxfId="19" priority="43" stopIfTrue="1">
      <formula>C172&gt;0</formula>
    </cfRule>
  </conditionalFormatting>
  <conditionalFormatting sqref="D207">
    <cfRule type="expression" dxfId="18" priority="42" stopIfTrue="1">
      <formula>C207&gt;0</formula>
    </cfRule>
  </conditionalFormatting>
  <conditionalFormatting sqref="D95">
    <cfRule type="expression" dxfId="17" priority="41" stopIfTrue="1">
      <formula>C95&gt;0</formula>
    </cfRule>
  </conditionalFormatting>
  <conditionalFormatting sqref="D95">
    <cfRule type="expression" dxfId="16" priority="40" stopIfTrue="1">
      <formula>C95&gt;0</formula>
    </cfRule>
  </conditionalFormatting>
  <conditionalFormatting sqref="D211">
    <cfRule type="expression" dxfId="15" priority="38" stopIfTrue="1">
      <formula>C211&gt;0</formula>
    </cfRule>
  </conditionalFormatting>
  <conditionalFormatting sqref="D229:D453">
    <cfRule type="expression" dxfId="14" priority="4" stopIfTrue="1">
      <formula>C229&gt;0</formula>
    </cfRule>
  </conditionalFormatting>
  <conditionalFormatting sqref="D229:D453">
    <cfRule type="expression" dxfId="13" priority="3" stopIfTrue="1">
      <formula>C229&gt;0</formula>
    </cfRule>
  </conditionalFormatting>
  <conditionalFormatting sqref="D229:D453">
    <cfRule type="expression" dxfId="12" priority="2" stopIfTrue="1">
      <formula>C229&gt;0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opLeftCell="A67" workbookViewId="0">
      <selection activeCell="D927" sqref="D927"/>
    </sheetView>
  </sheetViews>
  <sheetFormatPr defaultRowHeight="15"/>
  <cols>
    <col min="1" max="1" width="9.140625" style="13"/>
  </cols>
  <sheetData>
    <row r="1" spans="1:4">
      <c r="A1" s="13" t="s">
        <v>551</v>
      </c>
      <c r="B1" t="s">
        <v>552</v>
      </c>
      <c r="D1" t="s">
        <v>553</v>
      </c>
    </row>
    <row r="2" spans="1:4">
      <c r="A2" s="13">
        <v>2</v>
      </c>
      <c r="B2" t="s">
        <v>576</v>
      </c>
      <c r="C2" t="str">
        <f>A2&amp;B2</f>
        <v>2401/1</v>
      </c>
      <c r="D2" t="s">
        <v>554</v>
      </c>
    </row>
    <row r="3" spans="1:4">
      <c r="A3" s="13">
        <v>2</v>
      </c>
      <c r="B3" t="s">
        <v>577</v>
      </c>
      <c r="C3" t="str">
        <f t="shared" ref="C3:C53" si="0">A3&amp;B3</f>
        <v>2401/2</v>
      </c>
      <c r="D3" t="s">
        <v>554</v>
      </c>
    </row>
    <row r="4" spans="1:4">
      <c r="A4" s="13">
        <v>2</v>
      </c>
      <c r="B4">
        <v>702</v>
      </c>
      <c r="C4" t="str">
        <f t="shared" si="0"/>
        <v>2702</v>
      </c>
      <c r="D4" t="s">
        <v>554</v>
      </c>
    </row>
    <row r="5" spans="1:4">
      <c r="A5" s="13">
        <v>2</v>
      </c>
      <c r="B5">
        <v>703</v>
      </c>
      <c r="C5" t="str">
        <f t="shared" si="0"/>
        <v>2703</v>
      </c>
      <c r="D5" t="s">
        <v>554</v>
      </c>
    </row>
    <row r="6" spans="1:4">
      <c r="A6" s="13">
        <v>2</v>
      </c>
      <c r="B6" t="s">
        <v>580</v>
      </c>
      <c r="C6" t="str">
        <f t="shared" si="0"/>
        <v>2801A</v>
      </c>
      <c r="D6" t="s">
        <v>554</v>
      </c>
    </row>
    <row r="7" spans="1:4">
      <c r="A7" s="13">
        <v>2</v>
      </c>
      <c r="B7" t="s">
        <v>581</v>
      </c>
      <c r="C7" t="str">
        <f t="shared" si="0"/>
        <v>2801B</v>
      </c>
      <c r="D7" t="s">
        <v>554</v>
      </c>
    </row>
    <row r="8" spans="1:4">
      <c r="A8" s="13">
        <v>2</v>
      </c>
      <c r="B8">
        <v>802</v>
      </c>
      <c r="C8" t="str">
        <f t="shared" si="0"/>
        <v>2802</v>
      </c>
      <c r="D8" t="s">
        <v>554</v>
      </c>
    </row>
    <row r="9" spans="1:4">
      <c r="A9" s="13">
        <v>2</v>
      </c>
      <c r="B9">
        <v>803</v>
      </c>
      <c r="C9" t="str">
        <f t="shared" si="0"/>
        <v>2803</v>
      </c>
      <c r="D9" t="s">
        <v>554</v>
      </c>
    </row>
    <row r="10" spans="1:4">
      <c r="A10" s="13">
        <v>2</v>
      </c>
      <c r="B10" t="s">
        <v>582</v>
      </c>
      <c r="C10" t="str">
        <f t="shared" si="0"/>
        <v>2901A</v>
      </c>
      <c r="D10" t="s">
        <v>554</v>
      </c>
    </row>
    <row r="11" spans="1:4">
      <c r="A11" s="13">
        <v>2</v>
      </c>
      <c r="B11" t="s">
        <v>583</v>
      </c>
      <c r="C11" t="str">
        <f t="shared" si="0"/>
        <v>2901B</v>
      </c>
      <c r="D11" t="s">
        <v>554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554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554</v>
      </c>
    </row>
    <row r="14" spans="1:4">
      <c r="A14" s="13">
        <v>2</v>
      </c>
      <c r="B14" t="s">
        <v>1233</v>
      </c>
      <c r="C14" t="str">
        <f t="shared" si="0"/>
        <v>21001A</v>
      </c>
      <c r="D14" t="s">
        <v>554</v>
      </c>
    </row>
    <row r="15" spans="1:4">
      <c r="A15" s="13">
        <v>2</v>
      </c>
      <c r="B15" t="s">
        <v>1234</v>
      </c>
      <c r="C15" t="str">
        <f t="shared" si="0"/>
        <v>21001B</v>
      </c>
      <c r="D15" t="s">
        <v>554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554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554</v>
      </c>
    </row>
    <row r="18" spans="1:4">
      <c r="A18" s="13">
        <v>2</v>
      </c>
      <c r="B18" t="s">
        <v>584</v>
      </c>
      <c r="C18" t="str">
        <f t="shared" si="0"/>
        <v>21101/1</v>
      </c>
      <c r="D18" t="s">
        <v>554</v>
      </c>
    </row>
    <row r="19" spans="1:4">
      <c r="A19" s="13">
        <v>2</v>
      </c>
      <c r="B19" t="s">
        <v>585</v>
      </c>
      <c r="C19" t="str">
        <f t="shared" si="0"/>
        <v>21101/2</v>
      </c>
      <c r="D19" t="s">
        <v>554</v>
      </c>
    </row>
    <row r="20" spans="1:4">
      <c r="A20" s="13">
        <v>2</v>
      </c>
      <c r="B20" t="s">
        <v>557</v>
      </c>
      <c r="C20" t="str">
        <f t="shared" si="0"/>
        <v>2213/1</v>
      </c>
      <c r="D20" t="s">
        <v>554</v>
      </c>
    </row>
    <row r="21" spans="1:4">
      <c r="A21" s="13">
        <v>2</v>
      </c>
      <c r="B21" t="s">
        <v>558</v>
      </c>
      <c r="C21" t="str">
        <f t="shared" si="0"/>
        <v>2213/2</v>
      </c>
      <c r="D21" t="s">
        <v>554</v>
      </c>
    </row>
    <row r="22" spans="1:4">
      <c r="A22" s="13">
        <v>2</v>
      </c>
      <c r="B22" t="s">
        <v>559</v>
      </c>
      <c r="C22" t="str">
        <f t="shared" si="0"/>
        <v>2214/1</v>
      </c>
      <c r="D22" t="s">
        <v>554</v>
      </c>
    </row>
    <row r="23" spans="1:4">
      <c r="A23" s="13">
        <v>2</v>
      </c>
      <c r="B23" t="s">
        <v>560</v>
      </c>
      <c r="C23" t="str">
        <f t="shared" si="0"/>
        <v>2214/2</v>
      </c>
      <c r="D23" t="s">
        <v>554</v>
      </c>
    </row>
    <row r="24" spans="1:4">
      <c r="A24" s="13">
        <v>2</v>
      </c>
      <c r="B24" t="s">
        <v>561</v>
      </c>
      <c r="C24" t="str">
        <f t="shared" si="0"/>
        <v>2307/1</v>
      </c>
      <c r="D24" t="s">
        <v>554</v>
      </c>
    </row>
    <row r="25" spans="1:4">
      <c r="A25" s="13">
        <v>2</v>
      </c>
      <c r="B25" t="s">
        <v>562</v>
      </c>
      <c r="C25" t="str">
        <f t="shared" si="0"/>
        <v>2307/2</v>
      </c>
      <c r="D25" t="s">
        <v>554</v>
      </c>
    </row>
    <row r="26" spans="1:4">
      <c r="A26" s="13">
        <v>2</v>
      </c>
      <c r="B26" t="s">
        <v>563</v>
      </c>
      <c r="C26" t="str">
        <f t="shared" si="0"/>
        <v>2308/1</v>
      </c>
      <c r="D26" t="s">
        <v>554</v>
      </c>
    </row>
    <row r="27" spans="1:4">
      <c r="A27" s="13">
        <v>2</v>
      </c>
      <c r="B27" t="s">
        <v>564</v>
      </c>
      <c r="C27" t="str">
        <f t="shared" si="0"/>
        <v>2308/2</v>
      </c>
      <c r="D27" t="s">
        <v>554</v>
      </c>
    </row>
    <row r="28" spans="1:4">
      <c r="A28" s="13">
        <v>2</v>
      </c>
      <c r="B28" t="s">
        <v>164</v>
      </c>
      <c r="C28" t="str">
        <f t="shared" si="0"/>
        <v>2313/1</v>
      </c>
      <c r="D28" t="s">
        <v>554</v>
      </c>
    </row>
    <row r="29" spans="1:4">
      <c r="A29" s="13">
        <v>2</v>
      </c>
      <c r="B29" t="s">
        <v>565</v>
      </c>
      <c r="C29" t="str">
        <f t="shared" si="0"/>
        <v>2313/2</v>
      </c>
      <c r="D29" t="s">
        <v>554</v>
      </c>
    </row>
    <row r="30" spans="1:4">
      <c r="A30" s="13">
        <v>2</v>
      </c>
      <c r="B30" t="s">
        <v>566</v>
      </c>
      <c r="C30" t="str">
        <f t="shared" si="0"/>
        <v>2314/1</v>
      </c>
      <c r="D30" t="s">
        <v>554</v>
      </c>
    </row>
    <row r="31" spans="1:4">
      <c r="A31" s="13">
        <v>2</v>
      </c>
      <c r="B31" t="s">
        <v>567</v>
      </c>
      <c r="C31" t="str">
        <f t="shared" ref="C31" si="1">A31&amp;B31</f>
        <v>2314/2</v>
      </c>
      <c r="D31" t="s">
        <v>554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554</v>
      </c>
    </row>
    <row r="33" spans="1:4">
      <c r="A33" s="13">
        <v>2</v>
      </c>
      <c r="B33" t="s">
        <v>568</v>
      </c>
      <c r="C33" t="str">
        <f t="shared" si="0"/>
        <v>2407/1</v>
      </c>
      <c r="D33" t="s">
        <v>554</v>
      </c>
    </row>
    <row r="34" spans="1:4">
      <c r="A34" s="13">
        <v>2</v>
      </c>
      <c r="B34" t="s">
        <v>569</v>
      </c>
      <c r="C34" t="str">
        <f t="shared" si="0"/>
        <v>2407/2</v>
      </c>
      <c r="D34" t="s">
        <v>554</v>
      </c>
    </row>
    <row r="35" spans="1:4">
      <c r="A35" s="13">
        <v>2</v>
      </c>
      <c r="B35" t="s">
        <v>570</v>
      </c>
      <c r="C35" t="str">
        <f t="shared" si="0"/>
        <v>2408/1</v>
      </c>
      <c r="D35" t="s">
        <v>554</v>
      </c>
    </row>
    <row r="36" spans="1:4">
      <c r="A36" s="13">
        <v>2</v>
      </c>
      <c r="B36" t="s">
        <v>571</v>
      </c>
      <c r="C36" t="str">
        <f t="shared" si="0"/>
        <v>2408/2</v>
      </c>
      <c r="D36" t="s">
        <v>554</v>
      </c>
    </row>
    <row r="37" spans="1:4">
      <c r="A37" s="13">
        <v>2</v>
      </c>
      <c r="B37" t="s">
        <v>572</v>
      </c>
      <c r="C37" t="str">
        <f t="shared" si="0"/>
        <v>2413/1</v>
      </c>
      <c r="D37" t="s">
        <v>554</v>
      </c>
    </row>
    <row r="38" spans="1:4">
      <c r="A38" s="13">
        <v>2</v>
      </c>
      <c r="B38" t="s">
        <v>573</v>
      </c>
      <c r="C38" t="str">
        <f t="shared" si="0"/>
        <v>2413/2</v>
      </c>
      <c r="D38" t="s">
        <v>554</v>
      </c>
    </row>
    <row r="39" spans="1:4">
      <c r="A39" s="13">
        <v>2</v>
      </c>
      <c r="B39" t="s">
        <v>574</v>
      </c>
      <c r="C39" t="str">
        <f t="shared" si="0"/>
        <v>2414/1</v>
      </c>
      <c r="D39" t="s">
        <v>554</v>
      </c>
    </row>
    <row r="40" spans="1:4">
      <c r="A40" s="13">
        <v>2</v>
      </c>
      <c r="B40" t="s">
        <v>575</v>
      </c>
      <c r="C40" t="str">
        <f t="shared" si="0"/>
        <v>2414/2</v>
      </c>
      <c r="D40" t="s">
        <v>554</v>
      </c>
    </row>
    <row r="41" spans="1:4">
      <c r="A41" s="13">
        <v>2</v>
      </c>
      <c r="B41" t="s">
        <v>555</v>
      </c>
      <c r="C41" t="str">
        <f t="shared" si="0"/>
        <v>2208/1</v>
      </c>
      <c r="D41" t="s">
        <v>554</v>
      </c>
    </row>
    <row r="42" spans="1:4">
      <c r="A42" s="13">
        <v>2</v>
      </c>
      <c r="B42" t="s">
        <v>556</v>
      </c>
      <c r="C42" t="str">
        <f t="shared" si="0"/>
        <v>2208/2</v>
      </c>
      <c r="D42" t="s">
        <v>554</v>
      </c>
    </row>
    <row r="43" spans="1:4">
      <c r="A43" s="13">
        <v>2</v>
      </c>
      <c r="B43" t="s">
        <v>1235</v>
      </c>
      <c r="C43" t="str">
        <f t="shared" si="0"/>
        <v>2208/3</v>
      </c>
      <c r="D43" t="s">
        <v>554</v>
      </c>
    </row>
    <row r="44" spans="1:4">
      <c r="A44" s="13">
        <v>2</v>
      </c>
      <c r="B44" t="s">
        <v>1236</v>
      </c>
      <c r="C44" t="str">
        <f t="shared" si="0"/>
        <v>2208/4</v>
      </c>
      <c r="D44" t="s">
        <v>554</v>
      </c>
    </row>
    <row r="45" spans="1:4" s="161" customFormat="1">
      <c r="A45" s="160">
        <v>1</v>
      </c>
      <c r="B45" s="161" t="s">
        <v>586</v>
      </c>
      <c r="C45" s="161" t="str">
        <f>A45&amp;B45</f>
        <v>1302/1</v>
      </c>
      <c r="D45" s="161" t="s">
        <v>554</v>
      </c>
    </row>
    <row r="46" spans="1:4">
      <c r="A46" s="160">
        <v>1</v>
      </c>
      <c r="B46" s="161" t="s">
        <v>587</v>
      </c>
      <c r="C46" s="161" t="str">
        <f t="shared" si="0"/>
        <v>1302/2</v>
      </c>
      <c r="D46" s="161" t="s">
        <v>554</v>
      </c>
    </row>
    <row r="47" spans="1:4">
      <c r="A47" s="160">
        <v>1</v>
      </c>
      <c r="B47" s="161" t="s">
        <v>588</v>
      </c>
      <c r="C47" s="161" t="str">
        <f t="shared" si="0"/>
        <v>1304/1</v>
      </c>
      <c r="D47" s="161" t="s">
        <v>554</v>
      </c>
    </row>
    <row r="48" spans="1:4">
      <c r="A48" s="160">
        <v>1</v>
      </c>
      <c r="B48" s="161" t="s">
        <v>589</v>
      </c>
      <c r="C48" s="161" t="str">
        <f t="shared" si="0"/>
        <v>1304/2</v>
      </c>
      <c r="D48" s="161" t="s">
        <v>554</v>
      </c>
    </row>
    <row r="49" spans="1:4">
      <c r="A49" s="160">
        <v>1</v>
      </c>
      <c r="B49" s="161">
        <v>305</v>
      </c>
      <c r="C49" s="161" t="str">
        <f t="shared" si="0"/>
        <v>1305</v>
      </c>
      <c r="D49" s="161" t="s">
        <v>554</v>
      </c>
    </row>
    <row r="50" spans="1:4">
      <c r="A50" s="160">
        <v>1</v>
      </c>
      <c r="B50" s="161" t="s">
        <v>561</v>
      </c>
      <c r="C50" s="161" t="str">
        <f t="shared" si="0"/>
        <v>1307/1</v>
      </c>
      <c r="D50" s="161" t="s">
        <v>554</v>
      </c>
    </row>
    <row r="51" spans="1:4">
      <c r="A51" s="160">
        <v>1</v>
      </c>
      <c r="B51" s="161" t="s">
        <v>562</v>
      </c>
      <c r="C51" s="161" t="str">
        <f t="shared" si="0"/>
        <v>1307/2</v>
      </c>
      <c r="D51" s="161" t="s">
        <v>554</v>
      </c>
    </row>
    <row r="52" spans="1:4">
      <c r="A52" s="160">
        <v>1</v>
      </c>
      <c r="B52" s="161">
        <v>308</v>
      </c>
      <c r="C52" s="161" t="str">
        <f t="shared" si="0"/>
        <v>1308</v>
      </c>
      <c r="D52" s="161" t="s">
        <v>554</v>
      </c>
    </row>
    <row r="53" spans="1:4">
      <c r="A53" s="160">
        <v>1</v>
      </c>
      <c r="B53" s="161" t="s">
        <v>590</v>
      </c>
      <c r="C53" s="161" t="str">
        <f t="shared" si="0"/>
        <v>1310/1</v>
      </c>
      <c r="D53" s="161" t="s">
        <v>554</v>
      </c>
    </row>
    <row r="54" spans="1:4">
      <c r="A54" s="160">
        <v>1</v>
      </c>
      <c r="B54" s="161" t="s">
        <v>591</v>
      </c>
      <c r="C54" s="161" t="str">
        <f t="shared" ref="C54:C91" si="2">A54&amp;B54</f>
        <v>1310/2</v>
      </c>
      <c r="D54" s="161" t="s">
        <v>554</v>
      </c>
    </row>
    <row r="55" spans="1:4">
      <c r="A55" s="160">
        <v>1</v>
      </c>
      <c r="B55" s="161" t="s">
        <v>592</v>
      </c>
      <c r="C55" s="161" t="str">
        <f t="shared" si="2"/>
        <v>1510/1</v>
      </c>
      <c r="D55" s="161" t="s">
        <v>554</v>
      </c>
    </row>
    <row r="56" spans="1:4">
      <c r="A56" s="160">
        <v>1</v>
      </c>
      <c r="B56" s="161" t="s">
        <v>593</v>
      </c>
      <c r="C56" s="161" t="str">
        <f t="shared" si="2"/>
        <v>1510/2</v>
      </c>
      <c r="D56" s="161" t="s">
        <v>554</v>
      </c>
    </row>
    <row r="57" spans="1:4">
      <c r="A57" s="160">
        <v>1</v>
      </c>
      <c r="B57" s="161" t="s">
        <v>594</v>
      </c>
      <c r="C57" s="161" t="str">
        <f t="shared" si="2"/>
        <v>1510/3</v>
      </c>
      <c r="D57" s="161" t="s">
        <v>554</v>
      </c>
    </row>
    <row r="58" spans="1:4">
      <c r="A58" s="160">
        <v>1</v>
      </c>
      <c r="B58" s="161">
        <v>612</v>
      </c>
      <c r="C58" s="161" t="str">
        <f t="shared" si="2"/>
        <v>1612</v>
      </c>
      <c r="D58" s="161" t="s">
        <v>554</v>
      </c>
    </row>
    <row r="59" spans="1:4">
      <c r="A59" s="160">
        <v>1</v>
      </c>
      <c r="B59" s="161">
        <v>801</v>
      </c>
      <c r="C59" s="161" t="str">
        <f t="shared" si="2"/>
        <v>1801</v>
      </c>
      <c r="D59" s="161" t="s">
        <v>554</v>
      </c>
    </row>
    <row r="60" spans="1:4">
      <c r="A60" s="160">
        <v>1</v>
      </c>
      <c r="B60" s="161">
        <v>802</v>
      </c>
      <c r="C60" s="161" t="str">
        <f t="shared" si="2"/>
        <v>1802</v>
      </c>
      <c r="D60" s="161" t="s">
        <v>554</v>
      </c>
    </row>
    <row r="61" spans="1:4">
      <c r="A61" s="160">
        <v>1</v>
      </c>
      <c r="B61" s="161">
        <v>803</v>
      </c>
      <c r="C61" s="161" t="str">
        <f t="shared" si="2"/>
        <v>1803</v>
      </c>
      <c r="D61" s="161" t="s">
        <v>554</v>
      </c>
    </row>
    <row r="62" spans="1:4">
      <c r="A62" s="160">
        <v>1</v>
      </c>
      <c r="B62" s="161">
        <v>805</v>
      </c>
      <c r="C62" s="161" t="str">
        <f t="shared" si="2"/>
        <v>1805</v>
      </c>
      <c r="D62" s="161" t="s">
        <v>554</v>
      </c>
    </row>
    <row r="63" spans="1:4">
      <c r="A63" s="160">
        <v>1</v>
      </c>
      <c r="B63" s="161">
        <v>806</v>
      </c>
      <c r="C63" s="161" t="str">
        <f t="shared" si="2"/>
        <v>1806</v>
      </c>
      <c r="D63" s="161" t="s">
        <v>554</v>
      </c>
    </row>
    <row r="64" spans="1:4">
      <c r="A64" s="160">
        <v>1</v>
      </c>
      <c r="B64" s="161">
        <v>807</v>
      </c>
      <c r="C64" s="161" t="str">
        <f t="shared" si="2"/>
        <v>1807</v>
      </c>
      <c r="D64" s="161" t="s">
        <v>554</v>
      </c>
    </row>
    <row r="65" spans="1:4">
      <c r="A65" s="160">
        <v>1</v>
      </c>
      <c r="B65" s="161" t="s">
        <v>1226</v>
      </c>
      <c r="C65" s="161" t="str">
        <f t="shared" si="2"/>
        <v>1613/1</v>
      </c>
      <c r="D65" s="161" t="s">
        <v>554</v>
      </c>
    </row>
    <row r="66" spans="1:4">
      <c r="A66" s="160">
        <v>1</v>
      </c>
      <c r="B66" s="161" t="s">
        <v>1227</v>
      </c>
      <c r="C66" s="161" t="str">
        <f t="shared" si="2"/>
        <v>1613/2</v>
      </c>
      <c r="D66" s="161" t="s">
        <v>554</v>
      </c>
    </row>
    <row r="67" spans="1:4">
      <c r="A67" s="160">
        <v>1</v>
      </c>
      <c r="B67" s="161" t="s">
        <v>1228</v>
      </c>
      <c r="C67" s="161" t="str">
        <f t="shared" si="2"/>
        <v>1613/3</v>
      </c>
      <c r="D67" s="161" t="s">
        <v>554</v>
      </c>
    </row>
    <row r="68" spans="1:4">
      <c r="A68" s="160">
        <v>1</v>
      </c>
      <c r="B68" s="161" t="s">
        <v>1229</v>
      </c>
      <c r="C68" s="161" t="str">
        <f t="shared" si="2"/>
        <v>1613/4</v>
      </c>
      <c r="D68" s="161" t="s">
        <v>554</v>
      </c>
    </row>
    <row r="69" spans="1:4">
      <c r="A69" s="160">
        <v>1</v>
      </c>
      <c r="B69" s="161" t="s">
        <v>1230</v>
      </c>
      <c r="C69" s="161" t="str">
        <f t="shared" si="2"/>
        <v>1613/5</v>
      </c>
      <c r="D69" s="161" t="s">
        <v>554</v>
      </c>
    </row>
    <row r="70" spans="1:4">
      <c r="A70" s="160">
        <v>1</v>
      </c>
      <c r="B70" s="161" t="s">
        <v>1231</v>
      </c>
      <c r="C70" s="161" t="str">
        <f t="shared" si="2"/>
        <v>1613/6</v>
      </c>
      <c r="D70" s="161" t="s">
        <v>554</v>
      </c>
    </row>
    <row r="71" spans="1:4">
      <c r="A71" s="160">
        <v>1</v>
      </c>
      <c r="B71" s="161" t="s">
        <v>1232</v>
      </c>
      <c r="C71" s="161" t="str">
        <f t="shared" si="2"/>
        <v>1613/7</v>
      </c>
      <c r="D71" s="161" t="s">
        <v>554</v>
      </c>
    </row>
    <row r="72" spans="1:4">
      <c r="A72" s="164" t="s">
        <v>1257</v>
      </c>
      <c r="B72" s="161">
        <v>131</v>
      </c>
      <c r="C72" s="161" t="str">
        <f t="shared" si="2"/>
        <v>3A131</v>
      </c>
      <c r="D72" s="161" t="s">
        <v>554</v>
      </c>
    </row>
    <row r="73" spans="1:4">
      <c r="A73" s="164" t="s">
        <v>1257</v>
      </c>
      <c r="B73" s="161" t="s">
        <v>1264</v>
      </c>
      <c r="C73" s="161" t="str">
        <f t="shared" si="2"/>
        <v>3A133/1</v>
      </c>
      <c r="D73" s="161" t="s">
        <v>554</v>
      </c>
    </row>
    <row r="74" spans="1:4">
      <c r="A74" s="164" t="s">
        <v>1257</v>
      </c>
      <c r="B74" s="161" t="s">
        <v>1265</v>
      </c>
      <c r="C74" s="161" t="str">
        <f t="shared" ref="C74" si="3">A74&amp;B74</f>
        <v>3A133/2</v>
      </c>
      <c r="D74" s="161" t="s">
        <v>554</v>
      </c>
    </row>
    <row r="75" spans="1:4">
      <c r="A75" s="164" t="s">
        <v>1259</v>
      </c>
      <c r="B75" s="161">
        <v>109</v>
      </c>
      <c r="C75" s="161" t="str">
        <f t="shared" si="2"/>
        <v>3B109</v>
      </c>
      <c r="D75" s="161" t="s">
        <v>554</v>
      </c>
    </row>
    <row r="76" spans="1:4">
      <c r="A76" s="164" t="s">
        <v>1259</v>
      </c>
      <c r="B76" s="161">
        <v>110</v>
      </c>
      <c r="C76" s="161" t="str">
        <f t="shared" si="2"/>
        <v>3B110</v>
      </c>
      <c r="D76" s="161" t="s">
        <v>554</v>
      </c>
    </row>
    <row r="77" spans="1:4">
      <c r="A77" s="164" t="s">
        <v>1259</v>
      </c>
      <c r="B77" s="161">
        <v>111</v>
      </c>
      <c r="C77" s="161" t="str">
        <f t="shared" si="2"/>
        <v>3B111</v>
      </c>
      <c r="D77" s="161" t="s">
        <v>554</v>
      </c>
    </row>
    <row r="78" spans="1:4">
      <c r="A78" s="164" t="s">
        <v>1260</v>
      </c>
      <c r="B78" s="161">
        <v>201</v>
      </c>
      <c r="C78" s="161" t="str">
        <f t="shared" si="2"/>
        <v>3C201</v>
      </c>
      <c r="D78" s="161" t="s">
        <v>554</v>
      </c>
    </row>
    <row r="79" spans="1:4">
      <c r="A79" s="164" t="s">
        <v>1260</v>
      </c>
      <c r="B79" s="161" t="s">
        <v>578</v>
      </c>
      <c r="C79" s="161" t="str">
        <f t="shared" ref="C79" si="4">A79&amp;B79</f>
        <v>3C501/1</v>
      </c>
      <c r="D79" s="161" t="s">
        <v>554</v>
      </c>
    </row>
    <row r="80" spans="1:4">
      <c r="A80" s="164" t="s">
        <v>1260</v>
      </c>
      <c r="B80" t="s">
        <v>579</v>
      </c>
      <c r="C80" s="161" t="str">
        <f t="shared" si="2"/>
        <v>3C501/2</v>
      </c>
      <c r="D80" s="161" t="s">
        <v>554</v>
      </c>
    </row>
    <row r="81" spans="1:4">
      <c r="A81" s="164" t="s">
        <v>1260</v>
      </c>
      <c r="B81" t="s">
        <v>1274</v>
      </c>
      <c r="C81" s="161" t="str">
        <f t="shared" si="2"/>
        <v>3C504/1</v>
      </c>
      <c r="D81" s="161" t="s">
        <v>554</v>
      </c>
    </row>
    <row r="82" spans="1:4">
      <c r="A82" s="164" t="s">
        <v>1260</v>
      </c>
      <c r="B82" t="s">
        <v>1275</v>
      </c>
      <c r="C82" s="161" t="str">
        <f t="shared" si="2"/>
        <v>3C504/2</v>
      </c>
      <c r="D82" s="161" t="s">
        <v>554</v>
      </c>
    </row>
    <row r="83" spans="1:4">
      <c r="A83" s="164" t="s">
        <v>1261</v>
      </c>
      <c r="B83" t="s">
        <v>1266</v>
      </c>
      <c r="C83" s="161" t="str">
        <f t="shared" si="2"/>
        <v>3D104/1</v>
      </c>
      <c r="D83" s="161" t="s">
        <v>554</v>
      </c>
    </row>
    <row r="84" spans="1:4">
      <c r="A84" s="164" t="s">
        <v>1261</v>
      </c>
      <c r="B84" t="s">
        <v>1267</v>
      </c>
      <c r="C84" s="161" t="str">
        <f t="shared" si="2"/>
        <v>3D104/2</v>
      </c>
      <c r="D84" s="161" t="s">
        <v>554</v>
      </c>
    </row>
    <row r="85" spans="1:4">
      <c r="A85" s="164" t="s">
        <v>1261</v>
      </c>
      <c r="B85" t="s">
        <v>1268</v>
      </c>
      <c r="C85" s="161" t="str">
        <f t="shared" si="2"/>
        <v>3D301/1</v>
      </c>
      <c r="D85" s="161" t="s">
        <v>554</v>
      </c>
    </row>
    <row r="86" spans="1:4">
      <c r="A86" s="164" t="s">
        <v>1261</v>
      </c>
      <c r="B86" t="s">
        <v>1269</v>
      </c>
      <c r="C86" s="161" t="str">
        <f t="shared" si="2"/>
        <v>3D301/2</v>
      </c>
      <c r="D86" s="161" t="s">
        <v>554</v>
      </c>
    </row>
    <row r="87" spans="1:4">
      <c r="A87" s="164" t="s">
        <v>1261</v>
      </c>
      <c r="B87" t="s">
        <v>588</v>
      </c>
      <c r="C87" s="161" t="str">
        <f t="shared" si="2"/>
        <v>3D304/1</v>
      </c>
      <c r="D87" s="161" t="s">
        <v>554</v>
      </c>
    </row>
    <row r="88" spans="1:4">
      <c r="A88" s="164" t="s">
        <v>1261</v>
      </c>
      <c r="B88" t="s">
        <v>589</v>
      </c>
      <c r="C88" s="161" t="str">
        <f t="shared" si="2"/>
        <v>3D304/2</v>
      </c>
      <c r="D88" s="161" t="s">
        <v>554</v>
      </c>
    </row>
    <row r="89" spans="1:4">
      <c r="A89" s="164" t="s">
        <v>1261</v>
      </c>
      <c r="B89" t="s">
        <v>1270</v>
      </c>
      <c r="C89" s="161" t="str">
        <f t="shared" si="2"/>
        <v>3D404/1</v>
      </c>
      <c r="D89" s="161" t="s">
        <v>554</v>
      </c>
    </row>
    <row r="90" spans="1:4">
      <c r="A90" s="164" t="s">
        <v>1261</v>
      </c>
      <c r="B90" t="s">
        <v>1271</v>
      </c>
      <c r="C90" s="161" t="str">
        <f t="shared" si="2"/>
        <v>3D404/2</v>
      </c>
      <c r="D90" s="161" t="s">
        <v>554</v>
      </c>
    </row>
    <row r="91" spans="1:4">
      <c r="A91" s="164" t="s">
        <v>1262</v>
      </c>
      <c r="B91" t="s">
        <v>1272</v>
      </c>
      <c r="C91" s="161" t="str">
        <f t="shared" si="2"/>
        <v>3E101/1</v>
      </c>
      <c r="D91" s="161" t="s">
        <v>554</v>
      </c>
    </row>
    <row r="92" spans="1:4">
      <c r="A92" s="164" t="s">
        <v>1262</v>
      </c>
      <c r="B92" t="s">
        <v>1273</v>
      </c>
      <c r="C92" s="161" t="str">
        <f t="shared" ref="C92:C101" si="5">A92&amp;B92</f>
        <v>3E101/2</v>
      </c>
      <c r="D92" s="161" t="s">
        <v>554</v>
      </c>
    </row>
    <row r="93" spans="1:4">
      <c r="A93" s="164" t="s">
        <v>1262</v>
      </c>
      <c r="B93" t="s">
        <v>1266</v>
      </c>
      <c r="C93" s="161" t="str">
        <f t="shared" si="5"/>
        <v>3E104/1</v>
      </c>
      <c r="D93" s="161" t="s">
        <v>554</v>
      </c>
    </row>
    <row r="94" spans="1:4">
      <c r="A94" s="164" t="s">
        <v>1262</v>
      </c>
      <c r="B94" t="s">
        <v>1267</v>
      </c>
      <c r="C94" s="161" t="str">
        <f t="shared" si="5"/>
        <v>3E104/2</v>
      </c>
      <c r="D94" s="161" t="s">
        <v>554</v>
      </c>
    </row>
    <row r="95" spans="1:4">
      <c r="A95" s="164" t="s">
        <v>1262</v>
      </c>
      <c r="B95">
        <v>205</v>
      </c>
      <c r="C95" s="161" t="str">
        <f t="shared" si="5"/>
        <v>3E205</v>
      </c>
      <c r="D95" s="161" t="s">
        <v>554</v>
      </c>
    </row>
    <row r="96" spans="1:4">
      <c r="A96" s="164" t="s">
        <v>1262</v>
      </c>
      <c r="B96" t="s">
        <v>1268</v>
      </c>
      <c r="C96" s="161" t="str">
        <f t="shared" si="5"/>
        <v>3E301/1</v>
      </c>
      <c r="D96" s="161" t="s">
        <v>554</v>
      </c>
    </row>
    <row r="97" spans="1:4">
      <c r="A97" s="164" t="s">
        <v>1262</v>
      </c>
      <c r="B97" t="s">
        <v>1269</v>
      </c>
      <c r="C97" s="161" t="str">
        <f t="shared" si="5"/>
        <v>3E301/2</v>
      </c>
      <c r="D97" s="161" t="s">
        <v>554</v>
      </c>
    </row>
    <row r="98" spans="1:4">
      <c r="A98" s="164" t="s">
        <v>1262</v>
      </c>
      <c r="B98" t="s">
        <v>588</v>
      </c>
      <c r="C98" s="161" t="str">
        <f t="shared" si="5"/>
        <v>3E304/1</v>
      </c>
      <c r="D98" s="161" t="s">
        <v>554</v>
      </c>
    </row>
    <row r="99" spans="1:4">
      <c r="A99" s="164" t="s">
        <v>1262</v>
      </c>
      <c r="B99" t="s">
        <v>589</v>
      </c>
      <c r="C99" s="161" t="str">
        <f t="shared" si="5"/>
        <v>3E304/2</v>
      </c>
      <c r="D99" s="161" t="s">
        <v>554</v>
      </c>
    </row>
    <row r="100" spans="1:4">
      <c r="A100" s="164" t="s">
        <v>1262</v>
      </c>
      <c r="B100">
        <v>401</v>
      </c>
      <c r="C100" s="161" t="str">
        <f t="shared" si="5"/>
        <v>3E401</v>
      </c>
      <c r="D100" s="161" t="s">
        <v>554</v>
      </c>
    </row>
    <row r="101" spans="1:4">
      <c r="A101" s="164" t="s">
        <v>1262</v>
      </c>
      <c r="B101">
        <v>402</v>
      </c>
      <c r="C101" s="161" t="str">
        <f t="shared" si="5"/>
        <v>3E402</v>
      </c>
      <c r="D101" s="161" t="s">
        <v>554</v>
      </c>
    </row>
    <row r="102" spans="1:4">
      <c r="A102" s="164" t="s">
        <v>1262</v>
      </c>
      <c r="B102">
        <v>404</v>
      </c>
      <c r="C102" s="161" t="str">
        <f t="shared" ref="C102:C128" si="6">A102&amp;B102</f>
        <v>3E404</v>
      </c>
      <c r="D102" s="161" t="s">
        <v>554</v>
      </c>
    </row>
    <row r="103" spans="1:4">
      <c r="A103" s="164" t="s">
        <v>1262</v>
      </c>
      <c r="B103">
        <v>405</v>
      </c>
      <c r="C103" s="161" t="str">
        <f t="shared" si="6"/>
        <v>3E405</v>
      </c>
      <c r="D103" s="161" t="s">
        <v>554</v>
      </c>
    </row>
    <row r="104" spans="1:4">
      <c r="A104" s="164" t="s">
        <v>1262</v>
      </c>
      <c r="B104" t="s">
        <v>578</v>
      </c>
      <c r="C104" s="161" t="str">
        <f t="shared" si="6"/>
        <v>3E501/1</v>
      </c>
      <c r="D104" s="161" t="s">
        <v>554</v>
      </c>
    </row>
    <row r="105" spans="1:4">
      <c r="A105" s="164" t="s">
        <v>1262</v>
      </c>
      <c r="B105" s="161" t="s">
        <v>579</v>
      </c>
      <c r="C105" s="161" t="str">
        <f t="shared" si="6"/>
        <v>3E501/2</v>
      </c>
      <c r="D105" s="161" t="s">
        <v>554</v>
      </c>
    </row>
    <row r="106" spans="1:4">
      <c r="A106" s="164" t="s">
        <v>1262</v>
      </c>
      <c r="B106" s="161" t="s">
        <v>1274</v>
      </c>
      <c r="C106" s="161" t="str">
        <f t="shared" si="6"/>
        <v>3E504/1</v>
      </c>
      <c r="D106" s="161" t="s">
        <v>554</v>
      </c>
    </row>
    <row r="107" spans="1:4">
      <c r="A107" s="164" t="s">
        <v>1262</v>
      </c>
      <c r="B107" s="161" t="s">
        <v>1275</v>
      </c>
      <c r="C107" s="161" t="str">
        <f t="shared" si="6"/>
        <v>3E504/2</v>
      </c>
      <c r="D107" s="161" t="s">
        <v>554</v>
      </c>
    </row>
    <row r="108" spans="1:4">
      <c r="A108" s="164" t="s">
        <v>1263</v>
      </c>
      <c r="B108" s="161" t="s">
        <v>1276</v>
      </c>
      <c r="C108" s="161" t="str">
        <f t="shared" si="6"/>
        <v>3F112/1</v>
      </c>
      <c r="D108" s="161" t="s">
        <v>554</v>
      </c>
    </row>
    <row r="109" spans="1:4">
      <c r="A109" s="164" t="s">
        <v>1263</v>
      </c>
      <c r="B109" s="161" t="s">
        <v>1277</v>
      </c>
      <c r="C109" s="161" t="str">
        <f t="shared" si="6"/>
        <v>3F112/2</v>
      </c>
      <c r="D109" s="161" t="s">
        <v>554</v>
      </c>
    </row>
    <row r="110" spans="1:4">
      <c r="A110" s="164" t="s">
        <v>1263</v>
      </c>
      <c r="B110" s="161">
        <v>201</v>
      </c>
      <c r="C110" s="161" t="str">
        <f t="shared" si="6"/>
        <v>3F201</v>
      </c>
      <c r="D110" s="161" t="s">
        <v>554</v>
      </c>
    </row>
    <row r="111" spans="1:4">
      <c r="A111" s="164" t="s">
        <v>1263</v>
      </c>
      <c r="B111" s="161">
        <v>205</v>
      </c>
      <c r="C111" s="161" t="str">
        <f t="shared" si="6"/>
        <v>3F205</v>
      </c>
      <c r="D111" s="161" t="s">
        <v>554</v>
      </c>
    </row>
    <row r="112" spans="1:4">
      <c r="A112" s="164" t="s">
        <v>1263</v>
      </c>
      <c r="B112">
        <v>211</v>
      </c>
      <c r="C112" s="161" t="str">
        <f t="shared" si="6"/>
        <v>3F211</v>
      </c>
      <c r="D112" s="161" t="s">
        <v>554</v>
      </c>
    </row>
    <row r="113" spans="1:4">
      <c r="A113" s="164" t="s">
        <v>1263</v>
      </c>
      <c r="B113">
        <v>401</v>
      </c>
      <c r="C113" s="161" t="str">
        <f t="shared" si="6"/>
        <v>3F401</v>
      </c>
      <c r="D113" s="161" t="s">
        <v>554</v>
      </c>
    </row>
    <row r="114" spans="1:4">
      <c r="A114" s="164" t="s">
        <v>1263</v>
      </c>
      <c r="B114">
        <v>402</v>
      </c>
      <c r="C114" s="161" t="str">
        <f t="shared" si="6"/>
        <v>3F402</v>
      </c>
      <c r="D114" s="161" t="s">
        <v>554</v>
      </c>
    </row>
    <row r="115" spans="1:4">
      <c r="A115" s="164" t="s">
        <v>1263</v>
      </c>
      <c r="B115">
        <v>404</v>
      </c>
      <c r="C115" s="161" t="str">
        <f t="shared" si="6"/>
        <v>3F404</v>
      </c>
      <c r="D115" s="161" t="s">
        <v>554</v>
      </c>
    </row>
    <row r="116" spans="1:4">
      <c r="A116" s="164" t="s">
        <v>1263</v>
      </c>
      <c r="B116">
        <v>405</v>
      </c>
      <c r="C116" s="161" t="str">
        <f t="shared" si="6"/>
        <v>3F405</v>
      </c>
      <c r="D116" s="161" t="s">
        <v>554</v>
      </c>
    </row>
    <row r="117" spans="1:4">
      <c r="A117" s="164" t="s">
        <v>1263</v>
      </c>
      <c r="B117">
        <v>408</v>
      </c>
      <c r="C117" s="161" t="str">
        <f t="shared" si="6"/>
        <v>3F408</v>
      </c>
      <c r="D117" s="161" t="s">
        <v>554</v>
      </c>
    </row>
    <row r="118" spans="1:4">
      <c r="A118" s="164" t="s">
        <v>1263</v>
      </c>
      <c r="B118">
        <v>501</v>
      </c>
      <c r="C118" s="161" t="str">
        <f t="shared" si="6"/>
        <v>3F501</v>
      </c>
      <c r="D118" s="161" t="s">
        <v>554</v>
      </c>
    </row>
    <row r="119" spans="1:4">
      <c r="A119" s="164" t="s">
        <v>1263</v>
      </c>
      <c r="B119">
        <v>502</v>
      </c>
      <c r="C119" s="161" t="str">
        <f t="shared" si="6"/>
        <v>3F502</v>
      </c>
      <c r="D119" s="161" t="s">
        <v>554</v>
      </c>
    </row>
    <row r="120" spans="1:4">
      <c r="A120" s="164" t="s">
        <v>1263</v>
      </c>
      <c r="B120">
        <v>503</v>
      </c>
      <c r="C120" s="161" t="str">
        <f t="shared" si="6"/>
        <v>3F503</v>
      </c>
      <c r="D120" s="161" t="s">
        <v>554</v>
      </c>
    </row>
    <row r="121" spans="1:4">
      <c r="A121" s="164" t="s">
        <v>1263</v>
      </c>
      <c r="B121">
        <v>504</v>
      </c>
      <c r="C121" s="161" t="str">
        <f t="shared" si="6"/>
        <v>3F504</v>
      </c>
      <c r="D121" s="161" t="s">
        <v>554</v>
      </c>
    </row>
    <row r="122" spans="1:4">
      <c r="A122" s="164" t="s">
        <v>1263</v>
      </c>
      <c r="B122">
        <v>505</v>
      </c>
      <c r="C122" s="161" t="str">
        <f t="shared" si="6"/>
        <v>3F505</v>
      </c>
      <c r="D122" s="161" t="s">
        <v>554</v>
      </c>
    </row>
    <row r="123" spans="1:4">
      <c r="A123" s="164" t="s">
        <v>1263</v>
      </c>
      <c r="B123">
        <v>508</v>
      </c>
      <c r="C123" s="161" t="str">
        <f t="shared" si="6"/>
        <v>3F508</v>
      </c>
      <c r="D123" s="161" t="s">
        <v>554</v>
      </c>
    </row>
    <row r="124" spans="1:4">
      <c r="A124" s="164" t="s">
        <v>1263</v>
      </c>
      <c r="B124">
        <v>509</v>
      </c>
      <c r="C124" s="161" t="str">
        <f t="shared" si="6"/>
        <v>3F509</v>
      </c>
      <c r="D124" s="161" t="s">
        <v>554</v>
      </c>
    </row>
    <row r="125" spans="1:4">
      <c r="A125" s="164" t="s">
        <v>1263</v>
      </c>
      <c r="B125">
        <v>510</v>
      </c>
      <c r="C125" s="161" t="str">
        <f t="shared" si="6"/>
        <v>3F510</v>
      </c>
      <c r="D125" s="161" t="s">
        <v>554</v>
      </c>
    </row>
    <row r="126" spans="1:4">
      <c r="A126" s="164" t="s">
        <v>1263</v>
      </c>
      <c r="B126">
        <v>511</v>
      </c>
      <c r="C126" s="161" t="str">
        <f t="shared" si="6"/>
        <v>3F511</v>
      </c>
      <c r="D126" s="161" t="s">
        <v>554</v>
      </c>
    </row>
    <row r="127" spans="1:4">
      <c r="A127" s="164" t="s">
        <v>1263</v>
      </c>
      <c r="B127" t="s">
        <v>1278</v>
      </c>
      <c r="C127" s="161" t="str">
        <f t="shared" si="6"/>
        <v>3F512/1</v>
      </c>
      <c r="D127" s="161" t="s">
        <v>554</v>
      </c>
    </row>
    <row r="128" spans="1:4">
      <c r="A128" s="164" t="s">
        <v>1263</v>
      </c>
      <c r="B128" t="s">
        <v>1279</v>
      </c>
      <c r="C128" s="161" t="str">
        <f t="shared" si="6"/>
        <v>3F512/2</v>
      </c>
      <c r="D128" s="161" t="s">
        <v>554</v>
      </c>
    </row>
    <row r="129" spans="1:4">
      <c r="A129" s="162">
        <v>4</v>
      </c>
      <c r="B129" s="161">
        <v>401</v>
      </c>
      <c r="C129" s="161" t="str">
        <f t="shared" ref="C129:C138" si="7">A129&amp;B129</f>
        <v>4401</v>
      </c>
      <c r="D129" s="161" t="s">
        <v>554</v>
      </c>
    </row>
    <row r="130" spans="1:4">
      <c r="A130" s="162">
        <v>4</v>
      </c>
      <c r="B130" s="161">
        <v>403</v>
      </c>
      <c r="C130" s="161" t="str">
        <f t="shared" si="7"/>
        <v>4403</v>
      </c>
      <c r="D130" s="161" t="s">
        <v>554</v>
      </c>
    </row>
    <row r="131" spans="1:4">
      <c r="A131" s="162">
        <v>4</v>
      </c>
      <c r="B131" s="161">
        <v>404</v>
      </c>
      <c r="C131" s="161" t="str">
        <f t="shared" si="7"/>
        <v>4404</v>
      </c>
      <c r="D131" s="161" t="s">
        <v>554</v>
      </c>
    </row>
    <row r="132" spans="1:4">
      <c r="A132" s="162">
        <v>4</v>
      </c>
      <c r="B132" s="161">
        <v>501</v>
      </c>
      <c r="C132" s="161" t="str">
        <f t="shared" si="7"/>
        <v>4501</v>
      </c>
      <c r="D132" s="161" t="s">
        <v>554</v>
      </c>
    </row>
    <row r="133" spans="1:4">
      <c r="A133" s="162">
        <v>4</v>
      </c>
      <c r="B133" s="161">
        <v>502</v>
      </c>
      <c r="C133" s="161" t="str">
        <f t="shared" si="7"/>
        <v>4502</v>
      </c>
      <c r="D133" s="161" t="s">
        <v>554</v>
      </c>
    </row>
    <row r="134" spans="1:4">
      <c r="A134" s="162">
        <v>4</v>
      </c>
      <c r="B134" s="161">
        <v>503</v>
      </c>
      <c r="C134" s="161" t="str">
        <f t="shared" si="7"/>
        <v>4503</v>
      </c>
      <c r="D134" s="161" t="s">
        <v>554</v>
      </c>
    </row>
    <row r="135" spans="1:4">
      <c r="A135" s="162">
        <v>4</v>
      </c>
      <c r="B135">
        <v>504</v>
      </c>
      <c r="C135" s="161" t="str">
        <f t="shared" si="7"/>
        <v>4504</v>
      </c>
      <c r="D135" s="161" t="s">
        <v>554</v>
      </c>
    </row>
    <row r="136" spans="1:4">
      <c r="A136" s="162">
        <v>4</v>
      </c>
      <c r="B136">
        <v>601</v>
      </c>
      <c r="C136" s="161" t="str">
        <f t="shared" si="7"/>
        <v>4601</v>
      </c>
      <c r="D136" s="161" t="s">
        <v>554</v>
      </c>
    </row>
    <row r="137" spans="1:4">
      <c r="A137" s="162">
        <v>4</v>
      </c>
      <c r="B137">
        <v>602</v>
      </c>
      <c r="C137" s="161" t="str">
        <f t="shared" si="7"/>
        <v>4602</v>
      </c>
      <c r="D137" s="161" t="s">
        <v>554</v>
      </c>
    </row>
    <row r="138" spans="1:4">
      <c r="A138" s="162">
        <v>4</v>
      </c>
      <c r="B138">
        <v>603</v>
      </c>
      <c r="C138" s="161" t="str">
        <f t="shared" si="7"/>
        <v>4603</v>
      </c>
      <c r="D138" s="161" t="s">
        <v>554</v>
      </c>
    </row>
    <row r="139" spans="1:4">
      <c r="A139" s="163">
        <v>5</v>
      </c>
      <c r="B139" s="161">
        <v>201</v>
      </c>
      <c r="C139" s="161" t="str">
        <f t="shared" ref="C139:C156" si="8">A139&amp;B139</f>
        <v>5201</v>
      </c>
      <c r="D139" s="161" t="s">
        <v>554</v>
      </c>
    </row>
    <row r="140" spans="1:4">
      <c r="A140" s="163">
        <v>5</v>
      </c>
      <c r="B140" s="161">
        <v>202</v>
      </c>
      <c r="C140" s="161" t="str">
        <f t="shared" si="8"/>
        <v>5202</v>
      </c>
      <c r="D140" s="161" t="s">
        <v>554</v>
      </c>
    </row>
    <row r="141" spans="1:4">
      <c r="A141" s="163">
        <v>5</v>
      </c>
      <c r="B141" s="161">
        <v>203</v>
      </c>
      <c r="C141" s="161" t="str">
        <f t="shared" si="8"/>
        <v>5203</v>
      </c>
      <c r="D141" s="161" t="s">
        <v>554</v>
      </c>
    </row>
    <row r="142" spans="1:4">
      <c r="A142" s="163">
        <v>5</v>
      </c>
      <c r="B142" s="161">
        <v>204</v>
      </c>
      <c r="C142" s="161" t="str">
        <f t="shared" si="8"/>
        <v>5204</v>
      </c>
      <c r="D142" s="161" t="s">
        <v>554</v>
      </c>
    </row>
    <row r="143" spans="1:4">
      <c r="A143" s="163">
        <v>5</v>
      </c>
      <c r="B143" s="161">
        <v>205</v>
      </c>
      <c r="C143" s="161" t="str">
        <f t="shared" si="8"/>
        <v>5205</v>
      </c>
      <c r="D143" s="161" t="s">
        <v>554</v>
      </c>
    </row>
    <row r="144" spans="1:4">
      <c r="A144" s="163">
        <v>5</v>
      </c>
      <c r="B144" s="161">
        <v>206</v>
      </c>
      <c r="C144" s="161" t="str">
        <f t="shared" si="8"/>
        <v>5206</v>
      </c>
      <c r="D144" s="161" t="s">
        <v>554</v>
      </c>
    </row>
    <row r="145" spans="1:4">
      <c r="A145" s="163">
        <v>5</v>
      </c>
      <c r="B145">
        <v>301</v>
      </c>
      <c r="C145" s="161" t="str">
        <f t="shared" si="8"/>
        <v>5301</v>
      </c>
      <c r="D145" s="161" t="s">
        <v>554</v>
      </c>
    </row>
    <row r="146" spans="1:4">
      <c r="A146" s="163">
        <v>5</v>
      </c>
      <c r="B146">
        <v>302</v>
      </c>
      <c r="C146" s="161" t="str">
        <f t="shared" si="8"/>
        <v>5302</v>
      </c>
      <c r="D146" s="161" t="s">
        <v>554</v>
      </c>
    </row>
    <row r="147" spans="1:4">
      <c r="A147" s="163">
        <v>5</v>
      </c>
      <c r="B147">
        <v>303</v>
      </c>
      <c r="C147" s="161" t="str">
        <f t="shared" si="8"/>
        <v>5303</v>
      </c>
      <c r="D147" s="161" t="s">
        <v>554</v>
      </c>
    </row>
    <row r="148" spans="1:4">
      <c r="A148" s="163">
        <v>5</v>
      </c>
      <c r="B148">
        <v>304</v>
      </c>
      <c r="C148" s="161" t="str">
        <f t="shared" si="8"/>
        <v>5304</v>
      </c>
      <c r="D148" s="161" t="s">
        <v>554</v>
      </c>
    </row>
    <row r="149" spans="1:4">
      <c r="A149" s="163">
        <v>5</v>
      </c>
      <c r="B149">
        <v>305</v>
      </c>
      <c r="C149" s="161" t="str">
        <f t="shared" si="8"/>
        <v>5305</v>
      </c>
      <c r="D149" s="161" t="s">
        <v>554</v>
      </c>
    </row>
    <row r="150" spans="1:4">
      <c r="A150" s="163">
        <v>5</v>
      </c>
      <c r="B150">
        <v>306</v>
      </c>
      <c r="C150" s="161" t="str">
        <f t="shared" si="8"/>
        <v>5306</v>
      </c>
      <c r="D150" s="161" t="s">
        <v>554</v>
      </c>
    </row>
    <row r="151" spans="1:4">
      <c r="A151" s="163">
        <v>5</v>
      </c>
      <c r="B151">
        <v>404</v>
      </c>
      <c r="C151" s="161" t="str">
        <f t="shared" si="8"/>
        <v>5404</v>
      </c>
      <c r="D151" s="161" t="s">
        <v>554</v>
      </c>
    </row>
    <row r="152" spans="1:4">
      <c r="A152" s="163">
        <v>5</v>
      </c>
      <c r="B152">
        <v>405</v>
      </c>
      <c r="C152" s="161" t="str">
        <f t="shared" si="8"/>
        <v>5405</v>
      </c>
      <c r="D152" s="161" t="s">
        <v>554</v>
      </c>
    </row>
    <row r="153" spans="1:4">
      <c r="A153" s="163">
        <v>5</v>
      </c>
      <c r="B153">
        <v>406</v>
      </c>
      <c r="C153" s="161" t="str">
        <f t="shared" si="8"/>
        <v>5406</v>
      </c>
      <c r="D153" s="161" t="s">
        <v>554</v>
      </c>
    </row>
    <row r="154" spans="1:4">
      <c r="A154" s="163">
        <v>5</v>
      </c>
      <c r="B154">
        <v>504</v>
      </c>
      <c r="C154" s="161" t="str">
        <f t="shared" si="8"/>
        <v>5504</v>
      </c>
      <c r="D154" s="161" t="s">
        <v>554</v>
      </c>
    </row>
    <row r="155" spans="1:4">
      <c r="A155" s="163">
        <v>5</v>
      </c>
      <c r="B155">
        <v>505</v>
      </c>
      <c r="C155" s="161" t="str">
        <f t="shared" si="8"/>
        <v>5505</v>
      </c>
      <c r="D155" s="161" t="s">
        <v>554</v>
      </c>
    </row>
    <row r="156" spans="1:4">
      <c r="A156" s="163">
        <v>5</v>
      </c>
      <c r="B156">
        <v>506</v>
      </c>
      <c r="C156" s="161" t="str">
        <f t="shared" si="8"/>
        <v>5506</v>
      </c>
      <c r="D156" s="161" t="s">
        <v>554</v>
      </c>
    </row>
    <row r="157" spans="1:4">
      <c r="A157" s="163">
        <v>5</v>
      </c>
      <c r="B157">
        <v>601</v>
      </c>
      <c r="C157" s="161" t="str">
        <f t="shared" ref="C157:C168" si="9">A157&amp;B157</f>
        <v>5601</v>
      </c>
      <c r="D157" s="161" t="s">
        <v>554</v>
      </c>
    </row>
    <row r="158" spans="1:4">
      <c r="A158" s="163">
        <v>5</v>
      </c>
      <c r="B158">
        <v>602</v>
      </c>
      <c r="C158" s="161" t="str">
        <f t="shared" si="9"/>
        <v>5602</v>
      </c>
      <c r="D158" s="161" t="s">
        <v>554</v>
      </c>
    </row>
    <row r="159" spans="1:4">
      <c r="A159" s="163">
        <v>5</v>
      </c>
      <c r="B159">
        <v>603</v>
      </c>
      <c r="C159" s="161" t="str">
        <f t="shared" si="9"/>
        <v>5603</v>
      </c>
      <c r="D159" s="161" t="s">
        <v>554</v>
      </c>
    </row>
    <row r="160" spans="1:4">
      <c r="A160" s="163">
        <v>5</v>
      </c>
      <c r="B160">
        <v>604</v>
      </c>
      <c r="C160" s="161" t="str">
        <f t="shared" si="9"/>
        <v>5604</v>
      </c>
      <c r="D160" s="161" t="s">
        <v>554</v>
      </c>
    </row>
    <row r="161" spans="1:4">
      <c r="A161" s="163">
        <v>5</v>
      </c>
      <c r="B161">
        <v>605</v>
      </c>
      <c r="C161" s="161" t="str">
        <f t="shared" si="9"/>
        <v>5605</v>
      </c>
      <c r="D161" s="161" t="s">
        <v>554</v>
      </c>
    </row>
    <row r="162" spans="1:4">
      <c r="A162" s="163">
        <v>5</v>
      </c>
      <c r="B162">
        <v>606</v>
      </c>
      <c r="C162" s="161" t="str">
        <f t="shared" si="9"/>
        <v>5606</v>
      </c>
      <c r="D162" s="161" t="s">
        <v>554</v>
      </c>
    </row>
    <row r="163" spans="1:4">
      <c r="A163" s="163">
        <v>5</v>
      </c>
      <c r="B163" t="s">
        <v>576</v>
      </c>
      <c r="C163" s="161" t="str">
        <f t="shared" si="9"/>
        <v>5401/1</v>
      </c>
      <c r="D163" s="161" t="s">
        <v>554</v>
      </c>
    </row>
    <row r="164" spans="1:4">
      <c r="A164" s="163">
        <v>5</v>
      </c>
      <c r="B164" t="s">
        <v>577</v>
      </c>
      <c r="C164" s="161" t="str">
        <f t="shared" si="9"/>
        <v>5401/2</v>
      </c>
      <c r="D164" s="161" t="s">
        <v>554</v>
      </c>
    </row>
    <row r="165" spans="1:4">
      <c r="A165" s="163">
        <v>5</v>
      </c>
      <c r="B165" t="s">
        <v>595</v>
      </c>
      <c r="C165" s="161" t="str">
        <f t="shared" ref="C165:C166" si="10">A165&amp;B165</f>
        <v>5401/3</v>
      </c>
      <c r="D165" s="161" t="s">
        <v>554</v>
      </c>
    </row>
    <row r="166" spans="1:4">
      <c r="A166" s="163">
        <v>5</v>
      </c>
      <c r="B166" t="s">
        <v>578</v>
      </c>
      <c r="C166" s="161" t="str">
        <f t="shared" si="10"/>
        <v>5501/1</v>
      </c>
      <c r="D166" s="161" t="s">
        <v>554</v>
      </c>
    </row>
    <row r="167" spans="1:4">
      <c r="A167" s="163">
        <v>5</v>
      </c>
      <c r="B167" t="s">
        <v>579</v>
      </c>
      <c r="C167" s="161" t="str">
        <f t="shared" ref="C167" si="11">A167&amp;B167</f>
        <v>5501/2</v>
      </c>
      <c r="D167" s="161" t="s">
        <v>554</v>
      </c>
    </row>
    <row r="168" spans="1:4">
      <c r="A168" s="163">
        <v>5</v>
      </c>
      <c r="B168" t="s">
        <v>596</v>
      </c>
      <c r="C168" s="161" t="str">
        <f t="shared" si="9"/>
        <v>5501/3</v>
      </c>
      <c r="D168" s="161" t="s">
        <v>554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46"/>
  <sheetViews>
    <sheetView workbookViewId="0">
      <pane xSplit="6" ySplit="6" topLeftCell="G7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ColWidth="9.140625" defaultRowHeight="12.75"/>
  <cols>
    <col min="1" max="1" width="4.7109375" style="16" bestFit="1" customWidth="1"/>
    <col min="2" max="2" width="12.7109375" style="17" customWidth="1"/>
    <col min="3" max="3" width="18.140625" style="16" customWidth="1"/>
    <col min="4" max="4" width="10.7109375" style="23" customWidth="1"/>
    <col min="5" max="5" width="11.7109375" style="38" customWidth="1"/>
    <col min="6" max="6" width="13" style="20" customWidth="1"/>
    <col min="7" max="14" width="4.28515625" style="20" customWidth="1"/>
    <col min="15" max="15" width="4.28515625" style="17" customWidth="1"/>
    <col min="16" max="16" width="11.140625" style="17" bestFit="1" customWidth="1"/>
    <col min="17" max="17" width="9.28515625" style="21" customWidth="1"/>
    <col min="18" max="18" width="10.28515625" style="21" bestFit="1" customWidth="1"/>
    <col min="19" max="19" width="7.28515625" style="21" customWidth="1"/>
    <col min="20" max="16384" width="9.140625" style="16"/>
  </cols>
  <sheetData>
    <row r="1" spans="1:19">
      <c r="A1" s="206" t="s">
        <v>1</v>
      </c>
      <c r="B1" s="206"/>
      <c r="C1" s="206"/>
      <c r="D1" s="207" t="s">
        <v>1256</v>
      </c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16"/>
      <c r="S1" s="16"/>
    </row>
    <row r="2" spans="1:19" ht="15" customHeight="1">
      <c r="A2" s="206" t="s">
        <v>2</v>
      </c>
      <c r="B2" s="206"/>
      <c r="C2" s="206"/>
      <c r="D2" s="19"/>
      <c r="E2" s="17"/>
      <c r="F2" s="17" t="s">
        <v>23</v>
      </c>
      <c r="G2" s="19" t="e">
        <f>VLOOKUP($G$3,CODEMON!$C$4:$D$923,2,0)</f>
        <v>#REF!</v>
      </c>
      <c r="H2" s="19"/>
      <c r="I2" s="19"/>
      <c r="J2" s="19"/>
      <c r="K2" s="19"/>
      <c r="L2" s="19"/>
      <c r="M2" s="19"/>
      <c r="N2" s="19"/>
      <c r="O2" s="19"/>
      <c r="P2" s="19" t="s">
        <v>24</v>
      </c>
      <c r="Q2" s="17" t="e">
        <f>VLOOKUP($G$3,CODEMON!$C$4:$E$1114,3,0)</f>
        <v>#REF!</v>
      </c>
      <c r="R2" s="16"/>
      <c r="S2" s="16"/>
    </row>
    <row r="3" spans="1:19">
      <c r="A3" s="17"/>
      <c r="C3" s="17"/>
      <c r="D3" s="17"/>
      <c r="E3" s="17"/>
      <c r="F3" s="17" t="s">
        <v>25</v>
      </c>
      <c r="G3" s="21" t="e">
        <f>#REF!</f>
        <v>#REF!</v>
      </c>
      <c r="H3" s="17"/>
      <c r="J3" s="17"/>
      <c r="K3" s="17"/>
      <c r="L3" s="17"/>
      <c r="M3" s="17"/>
      <c r="N3" s="17"/>
      <c r="P3" s="18" t="s">
        <v>26</v>
      </c>
      <c r="Q3" s="22">
        <v>1</v>
      </c>
    </row>
    <row r="4" spans="1:19" s="23" customFormat="1" ht="13.5">
      <c r="A4" s="144" t="e">
        <f>"Thời gian: "&amp;#REF!&amp;" "&amp;"-"&amp;" "&amp;TEXT(#REF!,"dd/mm/yyyy")</f>
        <v>#REF!</v>
      </c>
      <c r="B4" s="21"/>
      <c r="C4" s="31"/>
      <c r="D4" s="21"/>
      <c r="E4" s="32"/>
      <c r="F4" s="17"/>
      <c r="G4" s="17"/>
      <c r="H4" s="17"/>
      <c r="I4" s="17"/>
      <c r="J4" s="17"/>
      <c r="K4" s="17"/>
      <c r="L4" s="17"/>
      <c r="M4" s="17"/>
      <c r="N4" s="17"/>
      <c r="O4" s="17"/>
      <c r="P4" s="18" t="s">
        <v>27</v>
      </c>
      <c r="Q4" s="22">
        <v>1</v>
      </c>
      <c r="R4" s="21"/>
      <c r="S4" s="21"/>
    </row>
    <row r="5" spans="1:19" s="25" customFormat="1" ht="25.5" customHeight="1">
      <c r="A5" s="208" t="s">
        <v>0</v>
      </c>
      <c r="B5" s="205" t="s">
        <v>3</v>
      </c>
      <c r="C5" s="209" t="s">
        <v>4</v>
      </c>
      <c r="D5" s="209" t="s">
        <v>5</v>
      </c>
      <c r="E5" s="205" t="s">
        <v>20</v>
      </c>
      <c r="F5" s="205" t="s">
        <v>21</v>
      </c>
      <c r="G5" s="24" t="s">
        <v>28</v>
      </c>
      <c r="H5" s="24" t="s">
        <v>22</v>
      </c>
      <c r="I5" s="24" t="s">
        <v>29</v>
      </c>
      <c r="J5" s="24" t="s">
        <v>30</v>
      </c>
      <c r="K5" s="24" t="s">
        <v>35</v>
      </c>
      <c r="L5" s="24" t="s">
        <v>36</v>
      </c>
      <c r="M5" s="24" t="s">
        <v>37</v>
      </c>
      <c r="N5" s="24" t="s">
        <v>38</v>
      </c>
      <c r="O5" s="24" t="s">
        <v>31</v>
      </c>
      <c r="P5" s="24" t="s">
        <v>32</v>
      </c>
      <c r="Q5" s="205" t="s">
        <v>33</v>
      </c>
      <c r="R5" s="205" t="s">
        <v>6</v>
      </c>
      <c r="S5" s="24"/>
    </row>
    <row r="6" spans="1:19" s="25" customFormat="1" ht="30.75" customHeight="1">
      <c r="A6" s="208"/>
      <c r="B6" s="208"/>
      <c r="C6" s="209"/>
      <c r="D6" s="209"/>
      <c r="E6" s="208"/>
      <c r="F6" s="210"/>
      <c r="G6" s="33">
        <v>0.05</v>
      </c>
      <c r="H6" s="33">
        <v>0.05</v>
      </c>
      <c r="I6" s="33">
        <v>0.05</v>
      </c>
      <c r="J6" s="33">
        <v>0.05</v>
      </c>
      <c r="K6" s="33">
        <v>0.05</v>
      </c>
      <c r="L6" s="33">
        <v>0.05</v>
      </c>
      <c r="M6" s="33">
        <v>0.05</v>
      </c>
      <c r="N6" s="33">
        <v>0.1</v>
      </c>
      <c r="O6" s="33">
        <v>0.55000000000000004</v>
      </c>
      <c r="P6" s="33">
        <f>SUM(G6:O6)</f>
        <v>1</v>
      </c>
      <c r="Q6" s="205"/>
      <c r="R6" s="205"/>
      <c r="S6" s="24"/>
    </row>
    <row r="7" spans="1:19" s="29" customFormat="1" ht="13.5">
      <c r="A7" s="26">
        <v>1</v>
      </c>
      <c r="B7" s="34" t="e">
        <f>#REF!</f>
        <v>#REF!</v>
      </c>
      <c r="C7" s="35" t="e">
        <f>VLOOKUP(B7,#REF!,2,0)</f>
        <v>#REF!</v>
      </c>
      <c r="D7" s="36" t="e">
        <f>VLOOKUP(B7,#REF!,3,0)</f>
        <v>#REF!</v>
      </c>
      <c r="E7" s="37" t="e">
        <f>VLOOKUP(B7,#REF!,5,0)</f>
        <v>#REF!</v>
      </c>
      <c r="F7" s="37" t="e">
        <f>VLOOKUP(B7,#REF!,6,0)</f>
        <v>#REF!</v>
      </c>
      <c r="G7" s="146">
        <v>1</v>
      </c>
      <c r="H7" s="146">
        <v>2</v>
      </c>
      <c r="I7" s="146">
        <v>3</v>
      </c>
      <c r="J7" s="146">
        <v>4</v>
      </c>
      <c r="K7" s="146">
        <v>5</v>
      </c>
      <c r="L7" s="146">
        <v>6</v>
      </c>
      <c r="M7" s="146">
        <v>7</v>
      </c>
      <c r="N7" s="146">
        <v>8</v>
      </c>
      <c r="O7" s="146">
        <v>9</v>
      </c>
      <c r="P7" s="27">
        <f>IF(OR(ISNUMBER(O7)=FALSE,$P$6&lt;&gt;100%,O7&lt;1),0,ROUND(SUMPRODUCT($G$6:$O$6,G7:O7),1))</f>
        <v>7.2</v>
      </c>
      <c r="Q7" s="28" t="str">
        <f>VLOOKUP(P7,IDCODE!$A$1:$B$96,2,0)</f>
        <v>Bảy Phẩy Hai</v>
      </c>
      <c r="R7" s="28" t="e">
        <f>VLOOKUP(B7,#REF!,13,0)</f>
        <v>#REF!</v>
      </c>
      <c r="S7" s="28"/>
    </row>
    <row r="8" spans="1:19" s="29" customFormat="1" ht="13.5">
      <c r="A8" s="26">
        <v>2</v>
      </c>
      <c r="B8" s="34" t="e">
        <f>#REF!</f>
        <v>#REF!</v>
      </c>
      <c r="C8" s="35" t="e">
        <f>VLOOKUP(B8,#REF!,2,0)</f>
        <v>#REF!</v>
      </c>
      <c r="D8" s="36" t="e">
        <f>VLOOKUP(B8,#REF!,3,0)</f>
        <v>#REF!</v>
      </c>
      <c r="E8" s="37" t="e">
        <f>VLOOKUP(B8,#REF!,5,0)</f>
        <v>#REF!</v>
      </c>
      <c r="F8" s="37" t="e">
        <f>VLOOKUP(B8,#REF!,6,0)</f>
        <v>#REF!</v>
      </c>
      <c r="G8" s="146"/>
      <c r="H8" s="146"/>
      <c r="I8" s="146"/>
      <c r="J8" s="146"/>
      <c r="K8" s="146"/>
      <c r="L8" s="146"/>
      <c r="M8" s="146"/>
      <c r="N8" s="146"/>
      <c r="O8" s="146"/>
      <c r="P8" s="27">
        <f t="shared" ref="P8:P46" si="0">IF(OR(ISNUMBER(O8)=FALSE,$P$6&lt;&gt;100%,O8&lt;1),0,ROUND(SUMPRODUCT($G$6:$O$6,G8:O8),1))</f>
        <v>0</v>
      </c>
      <c r="Q8" s="28" t="str">
        <f>VLOOKUP(P8,IDCODE!$A$1:$B$96,2,0)</f>
        <v>Không</v>
      </c>
      <c r="R8" s="28" t="e">
        <f>VLOOKUP(B8,#REF!,13,0)</f>
        <v>#REF!</v>
      </c>
      <c r="S8" s="28"/>
    </row>
    <row r="9" spans="1:19" s="29" customFormat="1" ht="13.5">
      <c r="A9" s="26">
        <v>3</v>
      </c>
      <c r="B9" s="34" t="e">
        <f>#REF!</f>
        <v>#REF!</v>
      </c>
      <c r="C9" s="35" t="e">
        <f>VLOOKUP(B9,#REF!,2,0)</f>
        <v>#REF!</v>
      </c>
      <c r="D9" s="36" t="e">
        <f>VLOOKUP(B9,#REF!,3,0)</f>
        <v>#REF!</v>
      </c>
      <c r="E9" s="37" t="e">
        <f>VLOOKUP(B9,#REF!,5,0)</f>
        <v>#REF!</v>
      </c>
      <c r="F9" s="37" t="e">
        <f>VLOOKUP(B9,#REF!,6,0)</f>
        <v>#REF!</v>
      </c>
      <c r="G9" s="146"/>
      <c r="H9" s="146"/>
      <c r="I9" s="146"/>
      <c r="J9" s="146"/>
      <c r="K9" s="146"/>
      <c r="L9" s="146"/>
      <c r="M9" s="146"/>
      <c r="N9" s="146"/>
      <c r="O9" s="146"/>
      <c r="P9" s="27">
        <f t="shared" si="0"/>
        <v>0</v>
      </c>
      <c r="Q9" s="28" t="str">
        <f>VLOOKUP(P9,IDCODE!$A$1:$B$96,2,0)</f>
        <v>Không</v>
      </c>
      <c r="R9" s="28" t="e">
        <f>VLOOKUP(B9,#REF!,13,0)</f>
        <v>#REF!</v>
      </c>
      <c r="S9" s="28"/>
    </row>
    <row r="10" spans="1:19" s="29" customFormat="1" ht="13.5">
      <c r="A10" s="26">
        <v>4</v>
      </c>
      <c r="B10" s="34" t="e">
        <f>#REF!</f>
        <v>#REF!</v>
      </c>
      <c r="C10" s="35" t="e">
        <f>VLOOKUP(B10,#REF!,2,0)</f>
        <v>#REF!</v>
      </c>
      <c r="D10" s="36" t="e">
        <f>VLOOKUP(B10,#REF!,3,0)</f>
        <v>#REF!</v>
      </c>
      <c r="E10" s="37" t="e">
        <f>VLOOKUP(B10,#REF!,5,0)</f>
        <v>#REF!</v>
      </c>
      <c r="F10" s="37" t="e">
        <f>VLOOKUP(B10,#REF!,6,0)</f>
        <v>#REF!</v>
      </c>
      <c r="G10" s="146"/>
      <c r="H10" s="146"/>
      <c r="I10" s="146"/>
      <c r="J10" s="146"/>
      <c r="K10" s="146"/>
      <c r="L10" s="146"/>
      <c r="M10" s="146"/>
      <c r="N10" s="146"/>
      <c r="O10" s="146"/>
      <c r="P10" s="27">
        <f t="shared" si="0"/>
        <v>0</v>
      </c>
      <c r="Q10" s="28" t="str">
        <f>VLOOKUP(P10,IDCODE!$A$1:$B$96,2,0)</f>
        <v>Không</v>
      </c>
      <c r="R10" s="28" t="e">
        <f>VLOOKUP(B10,#REF!,13,0)</f>
        <v>#REF!</v>
      </c>
      <c r="S10" s="28"/>
    </row>
    <row r="11" spans="1:19" s="29" customFormat="1" ht="13.5">
      <c r="A11" s="26">
        <v>5</v>
      </c>
      <c r="B11" s="34" t="e">
        <f>#REF!</f>
        <v>#REF!</v>
      </c>
      <c r="C11" s="35" t="e">
        <f>VLOOKUP(B11,#REF!,2,0)</f>
        <v>#REF!</v>
      </c>
      <c r="D11" s="36" t="e">
        <f>VLOOKUP(B11,#REF!,3,0)</f>
        <v>#REF!</v>
      </c>
      <c r="E11" s="37" t="e">
        <f>VLOOKUP(B11,#REF!,5,0)</f>
        <v>#REF!</v>
      </c>
      <c r="F11" s="37" t="e">
        <f>VLOOKUP(B11,#REF!,6,0)</f>
        <v>#REF!</v>
      </c>
      <c r="G11" s="146"/>
      <c r="H11" s="146"/>
      <c r="I11" s="146"/>
      <c r="J11" s="146"/>
      <c r="K11" s="146"/>
      <c r="L11" s="146"/>
      <c r="M11" s="146"/>
      <c r="N11" s="146"/>
      <c r="O11" s="146"/>
      <c r="P11" s="27">
        <f t="shared" si="0"/>
        <v>0</v>
      </c>
      <c r="Q11" s="28" t="str">
        <f>VLOOKUP(P11,IDCODE!$A$1:$B$96,2,0)</f>
        <v>Không</v>
      </c>
      <c r="R11" s="28" t="e">
        <f>VLOOKUP(B11,#REF!,13,0)</f>
        <v>#REF!</v>
      </c>
      <c r="S11" s="28"/>
    </row>
    <row r="12" spans="1:19" s="29" customFormat="1" ht="13.5">
      <c r="A12" s="26">
        <v>6</v>
      </c>
      <c r="B12" s="34" t="e">
        <f>#REF!</f>
        <v>#REF!</v>
      </c>
      <c r="C12" s="35" t="e">
        <f>VLOOKUP(B12,#REF!,2,0)</f>
        <v>#REF!</v>
      </c>
      <c r="D12" s="36" t="e">
        <f>VLOOKUP(B12,#REF!,3,0)</f>
        <v>#REF!</v>
      </c>
      <c r="E12" s="37" t="e">
        <f>VLOOKUP(B12,#REF!,5,0)</f>
        <v>#REF!</v>
      </c>
      <c r="F12" s="37" t="e">
        <f>VLOOKUP(B12,#REF!,6,0)</f>
        <v>#REF!</v>
      </c>
      <c r="G12" s="146"/>
      <c r="H12" s="146"/>
      <c r="I12" s="146"/>
      <c r="J12" s="146"/>
      <c r="K12" s="146"/>
      <c r="L12" s="146"/>
      <c r="M12" s="146"/>
      <c r="N12" s="146"/>
      <c r="O12" s="146"/>
      <c r="P12" s="27">
        <f t="shared" si="0"/>
        <v>0</v>
      </c>
      <c r="Q12" s="28" t="str">
        <f>VLOOKUP(P12,IDCODE!$A$1:$B$96,2,0)</f>
        <v>Không</v>
      </c>
      <c r="R12" s="28" t="e">
        <f>VLOOKUP(B12,#REF!,13,0)</f>
        <v>#REF!</v>
      </c>
      <c r="S12" s="28"/>
    </row>
    <row r="13" spans="1:19" s="29" customFormat="1" ht="13.5">
      <c r="A13" s="26">
        <v>7</v>
      </c>
      <c r="B13" s="34" t="e">
        <f>#REF!</f>
        <v>#REF!</v>
      </c>
      <c r="C13" s="35" t="e">
        <f>VLOOKUP(B13,#REF!,2,0)</f>
        <v>#REF!</v>
      </c>
      <c r="D13" s="36" t="e">
        <f>VLOOKUP(B13,#REF!,3,0)</f>
        <v>#REF!</v>
      </c>
      <c r="E13" s="37" t="e">
        <f>VLOOKUP(B13,#REF!,5,0)</f>
        <v>#REF!</v>
      </c>
      <c r="F13" s="37" t="e">
        <f>VLOOKUP(B13,#REF!,6,0)</f>
        <v>#REF!</v>
      </c>
      <c r="G13" s="146"/>
      <c r="H13" s="146"/>
      <c r="I13" s="146"/>
      <c r="J13" s="146"/>
      <c r="K13" s="146"/>
      <c r="L13" s="146"/>
      <c r="M13" s="146"/>
      <c r="N13" s="146"/>
      <c r="O13" s="146"/>
      <c r="P13" s="27">
        <f t="shared" si="0"/>
        <v>0</v>
      </c>
      <c r="Q13" s="28" t="str">
        <f>VLOOKUP(P13,IDCODE!$A$1:$B$96,2,0)</f>
        <v>Không</v>
      </c>
      <c r="R13" s="28" t="e">
        <f>VLOOKUP(B13,#REF!,13,0)</f>
        <v>#REF!</v>
      </c>
      <c r="S13" s="28"/>
    </row>
    <row r="14" spans="1:19" s="29" customFormat="1" ht="13.5">
      <c r="A14" s="26">
        <v>8</v>
      </c>
      <c r="B14" s="34" t="e">
        <f>#REF!</f>
        <v>#REF!</v>
      </c>
      <c r="C14" s="35" t="e">
        <f>VLOOKUP(B14,#REF!,2,0)</f>
        <v>#REF!</v>
      </c>
      <c r="D14" s="36" t="e">
        <f>VLOOKUP(B14,#REF!,3,0)</f>
        <v>#REF!</v>
      </c>
      <c r="E14" s="37" t="e">
        <f>VLOOKUP(B14,#REF!,5,0)</f>
        <v>#REF!</v>
      </c>
      <c r="F14" s="37" t="e">
        <f>VLOOKUP(B14,#REF!,6,0)</f>
        <v>#REF!</v>
      </c>
      <c r="G14" s="146"/>
      <c r="H14" s="146"/>
      <c r="I14" s="146"/>
      <c r="J14" s="146"/>
      <c r="K14" s="146"/>
      <c r="L14" s="146"/>
      <c r="M14" s="146"/>
      <c r="N14" s="146"/>
      <c r="O14" s="146"/>
      <c r="P14" s="27">
        <f t="shared" si="0"/>
        <v>0</v>
      </c>
      <c r="Q14" s="28" t="str">
        <f>VLOOKUP(P14,IDCODE!$A$1:$B$96,2,0)</f>
        <v>Không</v>
      </c>
      <c r="R14" s="28" t="e">
        <f>VLOOKUP(B14,#REF!,13,0)</f>
        <v>#REF!</v>
      </c>
      <c r="S14" s="28"/>
    </row>
    <row r="15" spans="1:19" s="29" customFormat="1" ht="13.5">
      <c r="A15" s="26">
        <v>9</v>
      </c>
      <c r="B15" s="34" t="e">
        <f>#REF!</f>
        <v>#REF!</v>
      </c>
      <c r="C15" s="35" t="e">
        <f>VLOOKUP(B15,#REF!,2,0)</f>
        <v>#REF!</v>
      </c>
      <c r="D15" s="36" t="e">
        <f>VLOOKUP(B15,#REF!,3,0)</f>
        <v>#REF!</v>
      </c>
      <c r="E15" s="37" t="e">
        <f>VLOOKUP(B15,#REF!,5,0)</f>
        <v>#REF!</v>
      </c>
      <c r="F15" s="37" t="e">
        <f>VLOOKUP(B15,#REF!,6,0)</f>
        <v>#REF!</v>
      </c>
      <c r="G15" s="146"/>
      <c r="H15" s="146"/>
      <c r="I15" s="146"/>
      <c r="J15" s="146"/>
      <c r="K15" s="146"/>
      <c r="L15" s="146"/>
      <c r="M15" s="146"/>
      <c r="N15" s="146"/>
      <c r="O15" s="146"/>
      <c r="P15" s="27">
        <f t="shared" si="0"/>
        <v>0</v>
      </c>
      <c r="Q15" s="28" t="str">
        <f>VLOOKUP(P15,IDCODE!$A$1:$B$96,2,0)</f>
        <v>Không</v>
      </c>
      <c r="R15" s="28" t="e">
        <f>VLOOKUP(B15,#REF!,13,0)</f>
        <v>#REF!</v>
      </c>
      <c r="S15" s="28"/>
    </row>
    <row r="16" spans="1:19" s="29" customFormat="1" ht="13.5">
      <c r="A16" s="26">
        <v>10</v>
      </c>
      <c r="B16" s="34" t="e">
        <f>#REF!</f>
        <v>#REF!</v>
      </c>
      <c r="C16" s="35" t="e">
        <f>VLOOKUP(B16,#REF!,2,0)</f>
        <v>#REF!</v>
      </c>
      <c r="D16" s="36" t="e">
        <f>VLOOKUP(B16,#REF!,3,0)</f>
        <v>#REF!</v>
      </c>
      <c r="E16" s="37" t="e">
        <f>VLOOKUP(B16,#REF!,5,0)</f>
        <v>#REF!</v>
      </c>
      <c r="F16" s="37" t="e">
        <f>VLOOKUP(B16,#REF!,6,0)</f>
        <v>#REF!</v>
      </c>
      <c r="G16" s="146"/>
      <c r="H16" s="146"/>
      <c r="I16" s="146"/>
      <c r="J16" s="146"/>
      <c r="K16" s="146"/>
      <c r="L16" s="146"/>
      <c r="M16" s="146"/>
      <c r="N16" s="146"/>
      <c r="O16" s="146"/>
      <c r="P16" s="27">
        <f t="shared" si="0"/>
        <v>0</v>
      </c>
      <c r="Q16" s="28" t="str">
        <f>VLOOKUP(P16,IDCODE!$A$1:$B$96,2,0)</f>
        <v>Không</v>
      </c>
      <c r="R16" s="28" t="e">
        <f>VLOOKUP(B16,#REF!,13,0)</f>
        <v>#REF!</v>
      </c>
      <c r="S16" s="28"/>
    </row>
    <row r="17" spans="1:19" s="29" customFormat="1" ht="13.5">
      <c r="A17" s="26">
        <v>11</v>
      </c>
      <c r="B17" s="34" t="e">
        <f>#REF!</f>
        <v>#REF!</v>
      </c>
      <c r="C17" s="35" t="e">
        <f>VLOOKUP(B17,#REF!,2,0)</f>
        <v>#REF!</v>
      </c>
      <c r="D17" s="36" t="e">
        <f>VLOOKUP(B17,#REF!,3,0)</f>
        <v>#REF!</v>
      </c>
      <c r="E17" s="37" t="e">
        <f>VLOOKUP(B17,#REF!,5,0)</f>
        <v>#REF!</v>
      </c>
      <c r="F17" s="37" t="e">
        <f>VLOOKUP(B17,#REF!,6,0)</f>
        <v>#REF!</v>
      </c>
      <c r="G17" s="146"/>
      <c r="H17" s="146"/>
      <c r="I17" s="146"/>
      <c r="J17" s="146"/>
      <c r="K17" s="146"/>
      <c r="L17" s="146"/>
      <c r="M17" s="146"/>
      <c r="N17" s="146"/>
      <c r="O17" s="146"/>
      <c r="P17" s="27">
        <f t="shared" si="0"/>
        <v>0</v>
      </c>
      <c r="Q17" s="28" t="str">
        <f>VLOOKUP(P17,IDCODE!$A$1:$B$96,2,0)</f>
        <v>Không</v>
      </c>
      <c r="R17" s="28" t="e">
        <f>VLOOKUP(B17,#REF!,13,0)</f>
        <v>#REF!</v>
      </c>
      <c r="S17" s="28"/>
    </row>
    <row r="18" spans="1:19" s="29" customFormat="1" ht="13.5">
      <c r="A18" s="26">
        <v>12</v>
      </c>
      <c r="B18" s="34" t="e">
        <f>#REF!</f>
        <v>#REF!</v>
      </c>
      <c r="C18" s="35" t="e">
        <f>VLOOKUP(B18,#REF!,2,0)</f>
        <v>#REF!</v>
      </c>
      <c r="D18" s="36" t="e">
        <f>VLOOKUP(B18,#REF!,3,0)</f>
        <v>#REF!</v>
      </c>
      <c r="E18" s="37" t="e">
        <f>VLOOKUP(B18,#REF!,5,0)</f>
        <v>#REF!</v>
      </c>
      <c r="F18" s="37" t="e">
        <f>VLOOKUP(B18,#REF!,6,0)</f>
        <v>#REF!</v>
      </c>
      <c r="G18" s="146"/>
      <c r="H18" s="146"/>
      <c r="I18" s="146"/>
      <c r="J18" s="146"/>
      <c r="K18" s="146"/>
      <c r="L18" s="146"/>
      <c r="M18" s="146"/>
      <c r="N18" s="146"/>
      <c r="O18" s="146"/>
      <c r="P18" s="27">
        <f t="shared" si="0"/>
        <v>0</v>
      </c>
      <c r="Q18" s="28" t="str">
        <f>VLOOKUP(P18,IDCODE!$A$1:$B$96,2,0)</f>
        <v>Không</v>
      </c>
      <c r="R18" s="28" t="e">
        <f>VLOOKUP(B18,#REF!,13,0)</f>
        <v>#REF!</v>
      </c>
      <c r="S18" s="28"/>
    </row>
    <row r="19" spans="1:19" s="29" customFormat="1" ht="13.5">
      <c r="A19" s="26">
        <v>13</v>
      </c>
      <c r="B19" s="34" t="e">
        <f>#REF!</f>
        <v>#REF!</v>
      </c>
      <c r="C19" s="35" t="e">
        <f>VLOOKUP(B19,#REF!,2,0)</f>
        <v>#REF!</v>
      </c>
      <c r="D19" s="36" t="e">
        <f>VLOOKUP(B19,#REF!,3,0)</f>
        <v>#REF!</v>
      </c>
      <c r="E19" s="37" t="e">
        <f>VLOOKUP(B19,#REF!,5,0)</f>
        <v>#REF!</v>
      </c>
      <c r="F19" s="37" t="e">
        <f>VLOOKUP(B19,#REF!,6,0)</f>
        <v>#REF!</v>
      </c>
      <c r="G19" s="146"/>
      <c r="H19" s="146"/>
      <c r="I19" s="146"/>
      <c r="J19" s="146"/>
      <c r="K19" s="146"/>
      <c r="L19" s="146"/>
      <c r="M19" s="146"/>
      <c r="N19" s="146"/>
      <c r="O19" s="146"/>
      <c r="P19" s="27">
        <f t="shared" si="0"/>
        <v>0</v>
      </c>
      <c r="Q19" s="28" t="str">
        <f>VLOOKUP(P19,IDCODE!$A$1:$B$96,2,0)</f>
        <v>Không</v>
      </c>
      <c r="R19" s="28" t="e">
        <f>VLOOKUP(B19,#REF!,13,0)</f>
        <v>#REF!</v>
      </c>
      <c r="S19" s="28"/>
    </row>
    <row r="20" spans="1:19" s="29" customFormat="1" ht="13.5">
      <c r="A20" s="26">
        <v>14</v>
      </c>
      <c r="B20" s="34" t="e">
        <f>#REF!</f>
        <v>#REF!</v>
      </c>
      <c r="C20" s="35" t="e">
        <f>VLOOKUP(B20,#REF!,2,0)</f>
        <v>#REF!</v>
      </c>
      <c r="D20" s="36" t="e">
        <f>VLOOKUP(B20,#REF!,3,0)</f>
        <v>#REF!</v>
      </c>
      <c r="E20" s="37" t="e">
        <f>VLOOKUP(B20,#REF!,5,0)</f>
        <v>#REF!</v>
      </c>
      <c r="F20" s="37" t="e">
        <f>VLOOKUP(B20,#REF!,6,0)</f>
        <v>#REF!</v>
      </c>
      <c r="G20" s="146"/>
      <c r="H20" s="146"/>
      <c r="I20" s="146"/>
      <c r="J20" s="146"/>
      <c r="K20" s="146"/>
      <c r="L20" s="146"/>
      <c r="M20" s="146"/>
      <c r="N20" s="146"/>
      <c r="O20" s="146"/>
      <c r="P20" s="27">
        <f t="shared" si="0"/>
        <v>0</v>
      </c>
      <c r="Q20" s="28" t="str">
        <f>VLOOKUP(P20,IDCODE!$A$1:$B$96,2,0)</f>
        <v>Không</v>
      </c>
      <c r="R20" s="28" t="e">
        <f>VLOOKUP(B20,#REF!,13,0)</f>
        <v>#REF!</v>
      </c>
      <c r="S20" s="28"/>
    </row>
    <row r="21" spans="1:19" s="29" customFormat="1" ht="13.5">
      <c r="A21" s="26">
        <v>15</v>
      </c>
      <c r="B21" s="34" t="e">
        <f>#REF!</f>
        <v>#REF!</v>
      </c>
      <c r="C21" s="35" t="e">
        <f>VLOOKUP(B21,#REF!,2,0)</f>
        <v>#REF!</v>
      </c>
      <c r="D21" s="36" t="e">
        <f>VLOOKUP(B21,#REF!,3,0)</f>
        <v>#REF!</v>
      </c>
      <c r="E21" s="37" t="e">
        <f>VLOOKUP(B21,#REF!,5,0)</f>
        <v>#REF!</v>
      </c>
      <c r="F21" s="37" t="e">
        <f>VLOOKUP(B21,#REF!,6,0)</f>
        <v>#REF!</v>
      </c>
      <c r="G21" s="146"/>
      <c r="H21" s="146"/>
      <c r="I21" s="146"/>
      <c r="J21" s="146"/>
      <c r="K21" s="146"/>
      <c r="L21" s="146"/>
      <c r="M21" s="146"/>
      <c r="N21" s="146"/>
      <c r="O21" s="146"/>
      <c r="P21" s="27">
        <f t="shared" si="0"/>
        <v>0</v>
      </c>
      <c r="Q21" s="28" t="str">
        <f>VLOOKUP(P21,IDCODE!$A$1:$B$96,2,0)</f>
        <v>Không</v>
      </c>
      <c r="R21" s="28" t="e">
        <f>VLOOKUP(B21,#REF!,13,0)</f>
        <v>#REF!</v>
      </c>
      <c r="S21" s="28"/>
    </row>
    <row r="22" spans="1:19" s="29" customFormat="1" ht="13.5">
      <c r="A22" s="26">
        <v>16</v>
      </c>
      <c r="B22" s="34" t="e">
        <f>#REF!</f>
        <v>#REF!</v>
      </c>
      <c r="C22" s="35" t="e">
        <f>VLOOKUP(B22,#REF!,2,0)</f>
        <v>#REF!</v>
      </c>
      <c r="D22" s="36" t="e">
        <f>VLOOKUP(B22,#REF!,3,0)</f>
        <v>#REF!</v>
      </c>
      <c r="E22" s="37" t="e">
        <f>VLOOKUP(B22,#REF!,5,0)</f>
        <v>#REF!</v>
      </c>
      <c r="F22" s="37" t="e">
        <f>VLOOKUP(B22,#REF!,6,0)</f>
        <v>#REF!</v>
      </c>
      <c r="G22" s="146"/>
      <c r="H22" s="146"/>
      <c r="I22" s="146"/>
      <c r="J22" s="146"/>
      <c r="K22" s="146"/>
      <c r="L22" s="146"/>
      <c r="M22" s="146"/>
      <c r="N22" s="146"/>
      <c r="O22" s="146"/>
      <c r="P22" s="27">
        <f t="shared" si="0"/>
        <v>0</v>
      </c>
      <c r="Q22" s="28" t="str">
        <f>VLOOKUP(P22,IDCODE!$A$1:$B$96,2,0)</f>
        <v>Không</v>
      </c>
      <c r="R22" s="28" t="e">
        <f>VLOOKUP(B22,#REF!,13,0)</f>
        <v>#REF!</v>
      </c>
      <c r="S22" s="28"/>
    </row>
    <row r="23" spans="1:19" s="29" customFormat="1" ht="13.5">
      <c r="A23" s="26">
        <v>17</v>
      </c>
      <c r="B23" s="34" t="e">
        <f>#REF!</f>
        <v>#REF!</v>
      </c>
      <c r="C23" s="35" t="e">
        <f>VLOOKUP(B23,#REF!,2,0)</f>
        <v>#REF!</v>
      </c>
      <c r="D23" s="36" t="e">
        <f>VLOOKUP(B23,#REF!,3,0)</f>
        <v>#REF!</v>
      </c>
      <c r="E23" s="37" t="e">
        <f>VLOOKUP(B23,#REF!,5,0)</f>
        <v>#REF!</v>
      </c>
      <c r="F23" s="37" t="e">
        <f>VLOOKUP(B23,#REF!,6,0)</f>
        <v>#REF!</v>
      </c>
      <c r="G23" s="146"/>
      <c r="H23" s="146"/>
      <c r="I23" s="146"/>
      <c r="J23" s="146"/>
      <c r="K23" s="146"/>
      <c r="L23" s="146"/>
      <c r="M23" s="146"/>
      <c r="N23" s="146"/>
      <c r="O23" s="146"/>
      <c r="P23" s="27">
        <f t="shared" si="0"/>
        <v>0</v>
      </c>
      <c r="Q23" s="28" t="str">
        <f>VLOOKUP(P23,IDCODE!$A$1:$B$96,2,0)</f>
        <v>Không</v>
      </c>
      <c r="R23" s="28" t="e">
        <f>VLOOKUP(B23,#REF!,13,0)</f>
        <v>#REF!</v>
      </c>
      <c r="S23" s="28"/>
    </row>
    <row r="24" spans="1:19" s="29" customFormat="1" ht="13.5">
      <c r="A24" s="26">
        <v>18</v>
      </c>
      <c r="B24" s="34" t="e">
        <f>#REF!</f>
        <v>#REF!</v>
      </c>
      <c r="C24" s="35" t="e">
        <f>VLOOKUP(B24,#REF!,2,0)</f>
        <v>#REF!</v>
      </c>
      <c r="D24" s="36" t="e">
        <f>VLOOKUP(B24,#REF!,3,0)</f>
        <v>#REF!</v>
      </c>
      <c r="E24" s="37" t="e">
        <f>VLOOKUP(B24,#REF!,5,0)</f>
        <v>#REF!</v>
      </c>
      <c r="F24" s="37" t="e">
        <f>VLOOKUP(B24,#REF!,6,0)</f>
        <v>#REF!</v>
      </c>
      <c r="G24" s="146"/>
      <c r="H24" s="146"/>
      <c r="I24" s="146"/>
      <c r="J24" s="146"/>
      <c r="K24" s="146"/>
      <c r="L24" s="146"/>
      <c r="M24" s="146"/>
      <c r="N24" s="146"/>
      <c r="O24" s="146"/>
      <c r="P24" s="27">
        <f t="shared" si="0"/>
        <v>0</v>
      </c>
      <c r="Q24" s="28" t="str">
        <f>VLOOKUP(P24,IDCODE!$A$1:$B$96,2,0)</f>
        <v>Không</v>
      </c>
      <c r="R24" s="28" t="e">
        <f>VLOOKUP(B24,#REF!,13,0)</f>
        <v>#REF!</v>
      </c>
      <c r="S24" s="28"/>
    </row>
    <row r="25" spans="1:19" s="29" customFormat="1" ht="13.5">
      <c r="A25" s="26">
        <v>19</v>
      </c>
      <c r="B25" s="34" t="e">
        <f>#REF!</f>
        <v>#REF!</v>
      </c>
      <c r="C25" s="35" t="e">
        <f>VLOOKUP(B25,#REF!,2,0)</f>
        <v>#REF!</v>
      </c>
      <c r="D25" s="36" t="e">
        <f>VLOOKUP(B25,#REF!,3,0)</f>
        <v>#REF!</v>
      </c>
      <c r="E25" s="37" t="e">
        <f>VLOOKUP(B25,#REF!,5,0)</f>
        <v>#REF!</v>
      </c>
      <c r="F25" s="37" t="e">
        <f>VLOOKUP(B25,#REF!,6,0)</f>
        <v>#REF!</v>
      </c>
      <c r="G25" s="146"/>
      <c r="H25" s="146"/>
      <c r="I25" s="146"/>
      <c r="J25" s="146"/>
      <c r="K25" s="146"/>
      <c r="L25" s="146"/>
      <c r="M25" s="146"/>
      <c r="N25" s="146"/>
      <c r="O25" s="146"/>
      <c r="P25" s="27">
        <f t="shared" si="0"/>
        <v>0</v>
      </c>
      <c r="Q25" s="28" t="str">
        <f>VLOOKUP(P25,IDCODE!$A$1:$B$96,2,0)</f>
        <v>Không</v>
      </c>
      <c r="R25" s="28" t="e">
        <f>VLOOKUP(B25,#REF!,13,0)</f>
        <v>#REF!</v>
      </c>
      <c r="S25" s="28"/>
    </row>
    <row r="26" spans="1:19" s="29" customFormat="1" ht="13.5">
      <c r="A26" s="26">
        <v>20</v>
      </c>
      <c r="B26" s="34" t="e">
        <f>#REF!</f>
        <v>#REF!</v>
      </c>
      <c r="C26" s="35" t="e">
        <f>VLOOKUP(B26,#REF!,2,0)</f>
        <v>#REF!</v>
      </c>
      <c r="D26" s="36" t="e">
        <f>VLOOKUP(B26,#REF!,3,0)</f>
        <v>#REF!</v>
      </c>
      <c r="E26" s="37" t="e">
        <f>VLOOKUP(B26,#REF!,5,0)</f>
        <v>#REF!</v>
      </c>
      <c r="F26" s="37" t="e">
        <f>VLOOKUP(B26,#REF!,6,0)</f>
        <v>#REF!</v>
      </c>
      <c r="G26" s="146"/>
      <c r="H26" s="146"/>
      <c r="I26" s="146"/>
      <c r="J26" s="146"/>
      <c r="K26" s="146"/>
      <c r="L26" s="146"/>
      <c r="M26" s="146"/>
      <c r="N26" s="146"/>
      <c r="O26" s="146"/>
      <c r="P26" s="27">
        <f t="shared" si="0"/>
        <v>0</v>
      </c>
      <c r="Q26" s="28" t="str">
        <f>VLOOKUP(P26,IDCODE!$A$1:$B$96,2,0)</f>
        <v>Không</v>
      </c>
      <c r="R26" s="28" t="e">
        <f>VLOOKUP(B26,#REF!,13,0)</f>
        <v>#REF!</v>
      </c>
      <c r="S26" s="28"/>
    </row>
    <row r="27" spans="1:19" s="29" customFormat="1" ht="13.5">
      <c r="A27" s="26">
        <v>21</v>
      </c>
      <c r="B27" s="34" t="e">
        <f>#REF!</f>
        <v>#REF!</v>
      </c>
      <c r="C27" s="35" t="e">
        <f>VLOOKUP(B27,#REF!,2,0)</f>
        <v>#REF!</v>
      </c>
      <c r="D27" s="36" t="e">
        <f>VLOOKUP(B27,#REF!,3,0)</f>
        <v>#REF!</v>
      </c>
      <c r="E27" s="37" t="e">
        <f>VLOOKUP(B27,#REF!,5,0)</f>
        <v>#REF!</v>
      </c>
      <c r="F27" s="37" t="e">
        <f>VLOOKUP(B27,#REF!,6,0)</f>
        <v>#REF!</v>
      </c>
      <c r="G27" s="146"/>
      <c r="H27" s="146"/>
      <c r="I27" s="146"/>
      <c r="J27" s="146"/>
      <c r="K27" s="146"/>
      <c r="L27" s="146"/>
      <c r="M27" s="146"/>
      <c r="N27" s="146"/>
      <c r="O27" s="146"/>
      <c r="P27" s="27">
        <f t="shared" si="0"/>
        <v>0</v>
      </c>
      <c r="Q27" s="28" t="str">
        <f>VLOOKUP(P27,IDCODE!$A$1:$B$96,2,0)</f>
        <v>Không</v>
      </c>
      <c r="R27" s="28" t="e">
        <f>VLOOKUP(B27,#REF!,13,0)</f>
        <v>#REF!</v>
      </c>
      <c r="S27" s="28"/>
    </row>
    <row r="28" spans="1:19" s="29" customFormat="1" ht="13.5">
      <c r="A28" s="26">
        <v>22</v>
      </c>
      <c r="B28" s="34" t="e">
        <f>#REF!</f>
        <v>#REF!</v>
      </c>
      <c r="C28" s="35" t="e">
        <f>VLOOKUP(B28,#REF!,2,0)</f>
        <v>#REF!</v>
      </c>
      <c r="D28" s="36" t="e">
        <f>VLOOKUP(B28,#REF!,3,0)</f>
        <v>#REF!</v>
      </c>
      <c r="E28" s="37" t="e">
        <f>VLOOKUP(B28,#REF!,5,0)</f>
        <v>#REF!</v>
      </c>
      <c r="F28" s="37" t="e">
        <f>VLOOKUP(B28,#REF!,6,0)</f>
        <v>#REF!</v>
      </c>
      <c r="G28" s="146"/>
      <c r="H28" s="146"/>
      <c r="I28" s="146"/>
      <c r="J28" s="146"/>
      <c r="K28" s="146"/>
      <c r="L28" s="146"/>
      <c r="M28" s="146"/>
      <c r="N28" s="146"/>
      <c r="O28" s="146"/>
      <c r="P28" s="27">
        <f t="shared" si="0"/>
        <v>0</v>
      </c>
      <c r="Q28" s="28" t="str">
        <f>VLOOKUP(P28,IDCODE!$A$1:$B$96,2,0)</f>
        <v>Không</v>
      </c>
      <c r="R28" s="28" t="e">
        <f>VLOOKUP(B28,#REF!,13,0)</f>
        <v>#REF!</v>
      </c>
      <c r="S28" s="28"/>
    </row>
    <row r="29" spans="1:19" s="29" customFormat="1" ht="13.5">
      <c r="A29" s="26">
        <v>23</v>
      </c>
      <c r="B29" s="34" t="e">
        <f>#REF!</f>
        <v>#REF!</v>
      </c>
      <c r="C29" s="35" t="e">
        <f>VLOOKUP(B29,#REF!,2,0)</f>
        <v>#REF!</v>
      </c>
      <c r="D29" s="36" t="e">
        <f>VLOOKUP(B29,#REF!,3,0)</f>
        <v>#REF!</v>
      </c>
      <c r="E29" s="37" t="e">
        <f>VLOOKUP(B29,#REF!,5,0)</f>
        <v>#REF!</v>
      </c>
      <c r="F29" s="37" t="e">
        <f>VLOOKUP(B29,#REF!,6,0)</f>
        <v>#REF!</v>
      </c>
      <c r="G29" s="146"/>
      <c r="H29" s="146"/>
      <c r="I29" s="146"/>
      <c r="J29" s="146"/>
      <c r="K29" s="146"/>
      <c r="L29" s="146"/>
      <c r="M29" s="146"/>
      <c r="N29" s="146"/>
      <c r="O29" s="146"/>
      <c r="P29" s="27">
        <f t="shared" si="0"/>
        <v>0</v>
      </c>
      <c r="Q29" s="28" t="str">
        <f>VLOOKUP(P29,IDCODE!$A$1:$B$96,2,0)</f>
        <v>Không</v>
      </c>
      <c r="R29" s="28" t="e">
        <f>VLOOKUP(B29,#REF!,13,0)</f>
        <v>#REF!</v>
      </c>
      <c r="S29" s="28"/>
    </row>
    <row r="30" spans="1:19" s="29" customFormat="1" ht="13.5">
      <c r="A30" s="26">
        <v>24</v>
      </c>
      <c r="B30" s="34" t="e">
        <f>#REF!</f>
        <v>#REF!</v>
      </c>
      <c r="C30" s="35" t="e">
        <f>VLOOKUP(B30,#REF!,2,0)</f>
        <v>#REF!</v>
      </c>
      <c r="D30" s="36" t="e">
        <f>VLOOKUP(B30,#REF!,3,0)</f>
        <v>#REF!</v>
      </c>
      <c r="E30" s="37" t="e">
        <f>VLOOKUP(B30,#REF!,5,0)</f>
        <v>#REF!</v>
      </c>
      <c r="F30" s="37" t="e">
        <f>VLOOKUP(B30,#REF!,6,0)</f>
        <v>#REF!</v>
      </c>
      <c r="G30" s="146"/>
      <c r="H30" s="146"/>
      <c r="I30" s="146"/>
      <c r="J30" s="146"/>
      <c r="K30" s="146"/>
      <c r="L30" s="146"/>
      <c r="M30" s="146"/>
      <c r="N30" s="146"/>
      <c r="O30" s="146"/>
      <c r="P30" s="27">
        <f t="shared" si="0"/>
        <v>0</v>
      </c>
      <c r="Q30" s="28" t="str">
        <f>VLOOKUP(P30,IDCODE!$A$1:$B$96,2,0)</f>
        <v>Không</v>
      </c>
      <c r="R30" s="28" t="e">
        <f>VLOOKUP(B30,#REF!,13,0)</f>
        <v>#REF!</v>
      </c>
      <c r="S30" s="28"/>
    </row>
    <row r="31" spans="1:19" s="29" customFormat="1" ht="13.5">
      <c r="A31" s="26">
        <v>25</v>
      </c>
      <c r="B31" s="34" t="e">
        <f>#REF!</f>
        <v>#REF!</v>
      </c>
      <c r="C31" s="35" t="e">
        <f>VLOOKUP(B31,#REF!,2,0)</f>
        <v>#REF!</v>
      </c>
      <c r="D31" s="36" t="e">
        <f>VLOOKUP(B31,#REF!,3,0)</f>
        <v>#REF!</v>
      </c>
      <c r="E31" s="37" t="e">
        <f>VLOOKUP(B31,#REF!,5,0)</f>
        <v>#REF!</v>
      </c>
      <c r="F31" s="37" t="e">
        <f>VLOOKUP(B31,#REF!,6,0)</f>
        <v>#REF!</v>
      </c>
      <c r="G31" s="146"/>
      <c r="H31" s="146"/>
      <c r="I31" s="146"/>
      <c r="J31" s="146"/>
      <c r="K31" s="146"/>
      <c r="L31" s="146"/>
      <c r="M31" s="146"/>
      <c r="N31" s="146"/>
      <c r="O31" s="146"/>
      <c r="P31" s="27">
        <f t="shared" si="0"/>
        <v>0</v>
      </c>
      <c r="Q31" s="28" t="str">
        <f>VLOOKUP(P31,IDCODE!$A$1:$B$96,2,0)</f>
        <v>Không</v>
      </c>
      <c r="R31" s="28" t="e">
        <f>VLOOKUP(B31,#REF!,13,0)</f>
        <v>#REF!</v>
      </c>
      <c r="S31" s="28"/>
    </row>
    <row r="32" spans="1:19" s="29" customFormat="1" ht="13.5">
      <c r="A32" s="26">
        <v>26</v>
      </c>
      <c r="B32" s="34" t="e">
        <f>#REF!</f>
        <v>#REF!</v>
      </c>
      <c r="C32" s="35" t="e">
        <f>VLOOKUP(B32,#REF!,2,0)</f>
        <v>#REF!</v>
      </c>
      <c r="D32" s="36" t="e">
        <f>VLOOKUP(B32,#REF!,3,0)</f>
        <v>#REF!</v>
      </c>
      <c r="E32" s="37" t="e">
        <f>VLOOKUP(B32,#REF!,5,0)</f>
        <v>#REF!</v>
      </c>
      <c r="F32" s="37" t="e">
        <f>VLOOKUP(B32,#REF!,6,0)</f>
        <v>#REF!</v>
      </c>
      <c r="G32" s="146"/>
      <c r="H32" s="146"/>
      <c r="I32" s="146"/>
      <c r="J32" s="146"/>
      <c r="K32" s="146"/>
      <c r="L32" s="146"/>
      <c r="M32" s="146"/>
      <c r="N32" s="146"/>
      <c r="O32" s="146"/>
      <c r="P32" s="27">
        <f t="shared" si="0"/>
        <v>0</v>
      </c>
      <c r="Q32" s="28" t="str">
        <f>VLOOKUP(P32,IDCODE!$A$1:$B$96,2,0)</f>
        <v>Không</v>
      </c>
      <c r="R32" s="28" t="e">
        <f>VLOOKUP(B32,#REF!,13,0)</f>
        <v>#REF!</v>
      </c>
      <c r="S32" s="28"/>
    </row>
    <row r="33" spans="1:19" s="29" customFormat="1" ht="13.5">
      <c r="A33" s="26">
        <v>27</v>
      </c>
      <c r="B33" s="34" t="e">
        <f>#REF!</f>
        <v>#REF!</v>
      </c>
      <c r="C33" s="35" t="e">
        <f>VLOOKUP(B33,#REF!,2,0)</f>
        <v>#REF!</v>
      </c>
      <c r="D33" s="36" t="e">
        <f>VLOOKUP(B33,#REF!,3,0)</f>
        <v>#REF!</v>
      </c>
      <c r="E33" s="37" t="e">
        <f>VLOOKUP(B33,#REF!,5,0)</f>
        <v>#REF!</v>
      </c>
      <c r="F33" s="37" t="e">
        <f>VLOOKUP(B33,#REF!,6,0)</f>
        <v>#REF!</v>
      </c>
      <c r="G33" s="146"/>
      <c r="H33" s="146"/>
      <c r="I33" s="146"/>
      <c r="J33" s="146"/>
      <c r="K33" s="146"/>
      <c r="L33" s="146"/>
      <c r="M33" s="146"/>
      <c r="N33" s="146"/>
      <c r="O33" s="146"/>
      <c r="P33" s="27">
        <f t="shared" si="0"/>
        <v>0</v>
      </c>
      <c r="Q33" s="28" t="str">
        <f>VLOOKUP(P33,IDCODE!$A$1:$B$96,2,0)</f>
        <v>Không</v>
      </c>
      <c r="R33" s="28" t="e">
        <f>VLOOKUP(B33,#REF!,13,0)</f>
        <v>#REF!</v>
      </c>
      <c r="S33" s="28"/>
    </row>
    <row r="34" spans="1:19" s="29" customFormat="1" ht="13.5">
      <c r="A34" s="26">
        <v>28</v>
      </c>
      <c r="B34" s="34" t="e">
        <f>#REF!</f>
        <v>#REF!</v>
      </c>
      <c r="C34" s="35" t="e">
        <f>VLOOKUP(B34,#REF!,2,0)</f>
        <v>#REF!</v>
      </c>
      <c r="D34" s="36" t="e">
        <f>VLOOKUP(B34,#REF!,3,0)</f>
        <v>#REF!</v>
      </c>
      <c r="E34" s="37" t="e">
        <f>VLOOKUP(B34,#REF!,5,0)</f>
        <v>#REF!</v>
      </c>
      <c r="F34" s="37" t="e">
        <f>VLOOKUP(B34,#REF!,6,0)</f>
        <v>#REF!</v>
      </c>
      <c r="G34" s="146"/>
      <c r="H34" s="146"/>
      <c r="I34" s="146"/>
      <c r="J34" s="146"/>
      <c r="K34" s="146"/>
      <c r="L34" s="146"/>
      <c r="M34" s="146"/>
      <c r="N34" s="146"/>
      <c r="O34" s="146"/>
      <c r="P34" s="27">
        <f t="shared" si="0"/>
        <v>0</v>
      </c>
      <c r="Q34" s="28" t="str">
        <f>VLOOKUP(P34,IDCODE!$A$1:$B$96,2,0)</f>
        <v>Không</v>
      </c>
      <c r="R34" s="28" t="e">
        <f>VLOOKUP(B34,#REF!,13,0)</f>
        <v>#REF!</v>
      </c>
      <c r="S34" s="28"/>
    </row>
    <row r="35" spans="1:19" s="29" customFormat="1" ht="13.5">
      <c r="A35" s="26">
        <v>29</v>
      </c>
      <c r="B35" s="34" t="e">
        <f>#REF!</f>
        <v>#REF!</v>
      </c>
      <c r="C35" s="35" t="e">
        <f>VLOOKUP(B35,#REF!,2,0)</f>
        <v>#REF!</v>
      </c>
      <c r="D35" s="36" t="e">
        <f>VLOOKUP(B35,#REF!,3,0)</f>
        <v>#REF!</v>
      </c>
      <c r="E35" s="37" t="e">
        <f>VLOOKUP(B35,#REF!,5,0)</f>
        <v>#REF!</v>
      </c>
      <c r="F35" s="37" t="e">
        <f>VLOOKUP(B35,#REF!,6,0)</f>
        <v>#REF!</v>
      </c>
      <c r="G35" s="146"/>
      <c r="H35" s="146"/>
      <c r="I35" s="146"/>
      <c r="J35" s="146"/>
      <c r="K35" s="146"/>
      <c r="L35" s="146"/>
      <c r="M35" s="146"/>
      <c r="N35" s="146"/>
      <c r="O35" s="146"/>
      <c r="P35" s="27">
        <f t="shared" si="0"/>
        <v>0</v>
      </c>
      <c r="Q35" s="28" t="str">
        <f>VLOOKUP(P35,IDCODE!$A$1:$B$96,2,0)</f>
        <v>Không</v>
      </c>
      <c r="R35" s="28" t="e">
        <f>VLOOKUP(B35,#REF!,13,0)</f>
        <v>#REF!</v>
      </c>
      <c r="S35" s="28"/>
    </row>
    <row r="36" spans="1:19" s="29" customFormat="1" ht="13.5">
      <c r="A36" s="26">
        <v>30</v>
      </c>
      <c r="B36" s="34" t="e">
        <f>#REF!</f>
        <v>#REF!</v>
      </c>
      <c r="C36" s="35" t="e">
        <f>VLOOKUP(B36,#REF!,2,0)</f>
        <v>#REF!</v>
      </c>
      <c r="D36" s="36" t="e">
        <f>VLOOKUP(B36,#REF!,3,0)</f>
        <v>#REF!</v>
      </c>
      <c r="E36" s="37" t="e">
        <f>VLOOKUP(B36,#REF!,5,0)</f>
        <v>#REF!</v>
      </c>
      <c r="F36" s="37" t="e">
        <f>VLOOKUP(B36,#REF!,6,0)</f>
        <v>#REF!</v>
      </c>
      <c r="G36" s="146"/>
      <c r="H36" s="146"/>
      <c r="I36" s="146"/>
      <c r="J36" s="146"/>
      <c r="K36" s="146"/>
      <c r="L36" s="146"/>
      <c r="M36" s="146"/>
      <c r="N36" s="146"/>
      <c r="O36" s="146"/>
      <c r="P36" s="27">
        <f t="shared" si="0"/>
        <v>0</v>
      </c>
      <c r="Q36" s="28" t="str">
        <f>VLOOKUP(P36,IDCODE!$A$1:$B$96,2,0)</f>
        <v>Không</v>
      </c>
      <c r="R36" s="28" t="e">
        <f>VLOOKUP(B36,#REF!,13,0)</f>
        <v>#REF!</v>
      </c>
      <c r="S36" s="28"/>
    </row>
    <row r="37" spans="1:19" s="29" customFormat="1" ht="13.5">
      <c r="A37" s="26">
        <v>31</v>
      </c>
      <c r="B37" s="34" t="e">
        <f>#REF!</f>
        <v>#REF!</v>
      </c>
      <c r="C37" s="35" t="e">
        <f>VLOOKUP(B37,#REF!,2,0)</f>
        <v>#REF!</v>
      </c>
      <c r="D37" s="36" t="e">
        <f>VLOOKUP(B37,#REF!,3,0)</f>
        <v>#REF!</v>
      </c>
      <c r="E37" s="37" t="e">
        <f>VLOOKUP(B37,#REF!,5,0)</f>
        <v>#REF!</v>
      </c>
      <c r="F37" s="37" t="e">
        <f>VLOOKUP(B37,#REF!,6,0)</f>
        <v>#REF!</v>
      </c>
      <c r="G37" s="146"/>
      <c r="H37" s="146"/>
      <c r="I37" s="146"/>
      <c r="J37" s="146"/>
      <c r="K37" s="146"/>
      <c r="L37" s="146"/>
      <c r="M37" s="146"/>
      <c r="N37" s="146"/>
      <c r="O37" s="146"/>
      <c r="P37" s="27">
        <f t="shared" si="0"/>
        <v>0</v>
      </c>
      <c r="Q37" s="28" t="str">
        <f>VLOOKUP(P37,IDCODE!$A$1:$B$96,2,0)</f>
        <v>Không</v>
      </c>
      <c r="R37" s="28" t="e">
        <f>VLOOKUP(B37,#REF!,13,0)</f>
        <v>#REF!</v>
      </c>
      <c r="S37" s="28"/>
    </row>
    <row r="38" spans="1:19" s="29" customFormat="1" ht="13.5">
      <c r="A38" s="26">
        <v>32</v>
      </c>
      <c r="B38" s="34" t="e">
        <f>#REF!</f>
        <v>#REF!</v>
      </c>
      <c r="C38" s="35" t="e">
        <f>VLOOKUP(B38,#REF!,2,0)</f>
        <v>#REF!</v>
      </c>
      <c r="D38" s="36" t="e">
        <f>VLOOKUP(B38,#REF!,3,0)</f>
        <v>#REF!</v>
      </c>
      <c r="E38" s="37" t="e">
        <f>VLOOKUP(B38,#REF!,5,0)</f>
        <v>#REF!</v>
      </c>
      <c r="F38" s="37" t="e">
        <f>VLOOKUP(B38,#REF!,6,0)</f>
        <v>#REF!</v>
      </c>
      <c r="G38" s="146"/>
      <c r="H38" s="146"/>
      <c r="I38" s="146"/>
      <c r="J38" s="146"/>
      <c r="K38" s="146"/>
      <c r="L38" s="146"/>
      <c r="M38" s="146"/>
      <c r="N38" s="146"/>
      <c r="O38" s="146"/>
      <c r="P38" s="27">
        <f t="shared" si="0"/>
        <v>0</v>
      </c>
      <c r="Q38" s="28" t="str">
        <f>VLOOKUP(P38,IDCODE!$A$1:$B$96,2,0)</f>
        <v>Không</v>
      </c>
      <c r="R38" s="28" t="e">
        <f>VLOOKUP(B38,#REF!,13,0)</f>
        <v>#REF!</v>
      </c>
      <c r="S38" s="28"/>
    </row>
    <row r="39" spans="1:19" s="29" customFormat="1" ht="13.5">
      <c r="A39" s="26">
        <v>33</v>
      </c>
      <c r="B39" s="34" t="e">
        <f>#REF!</f>
        <v>#REF!</v>
      </c>
      <c r="C39" s="35" t="e">
        <f>VLOOKUP(B39,#REF!,2,0)</f>
        <v>#REF!</v>
      </c>
      <c r="D39" s="36" t="e">
        <f>VLOOKUP(B39,#REF!,3,0)</f>
        <v>#REF!</v>
      </c>
      <c r="E39" s="37" t="e">
        <f>VLOOKUP(B39,#REF!,5,0)</f>
        <v>#REF!</v>
      </c>
      <c r="F39" s="37" t="e">
        <f>VLOOKUP(B39,#REF!,6,0)</f>
        <v>#REF!</v>
      </c>
      <c r="G39" s="146"/>
      <c r="H39" s="146"/>
      <c r="I39" s="146"/>
      <c r="J39" s="146"/>
      <c r="K39" s="146"/>
      <c r="L39" s="146"/>
      <c r="M39" s="146"/>
      <c r="N39" s="146"/>
      <c r="O39" s="146"/>
      <c r="P39" s="27">
        <f t="shared" si="0"/>
        <v>0</v>
      </c>
      <c r="Q39" s="28" t="str">
        <f>VLOOKUP(P39,IDCODE!$A$1:$B$96,2,0)</f>
        <v>Không</v>
      </c>
      <c r="R39" s="28" t="e">
        <f>VLOOKUP(B39,#REF!,13,0)</f>
        <v>#REF!</v>
      </c>
      <c r="S39" s="28"/>
    </row>
    <row r="40" spans="1:19" s="29" customFormat="1" ht="13.5">
      <c r="A40" s="26">
        <v>34</v>
      </c>
      <c r="B40" s="34" t="e">
        <f>#REF!</f>
        <v>#REF!</v>
      </c>
      <c r="C40" s="35" t="e">
        <f>VLOOKUP(B40,#REF!,2,0)</f>
        <v>#REF!</v>
      </c>
      <c r="D40" s="36" t="e">
        <f>VLOOKUP(B40,#REF!,3,0)</f>
        <v>#REF!</v>
      </c>
      <c r="E40" s="37" t="e">
        <f>VLOOKUP(B40,#REF!,5,0)</f>
        <v>#REF!</v>
      </c>
      <c r="F40" s="37" t="e">
        <f>VLOOKUP(B40,#REF!,6,0)</f>
        <v>#REF!</v>
      </c>
      <c r="G40" s="146"/>
      <c r="H40" s="146"/>
      <c r="I40" s="146"/>
      <c r="J40" s="146"/>
      <c r="K40" s="146"/>
      <c r="L40" s="146"/>
      <c r="M40" s="146"/>
      <c r="N40" s="146"/>
      <c r="O40" s="146"/>
      <c r="P40" s="27">
        <f t="shared" si="0"/>
        <v>0</v>
      </c>
      <c r="Q40" s="28" t="str">
        <f>VLOOKUP(P40,IDCODE!$A$1:$B$96,2,0)</f>
        <v>Không</v>
      </c>
      <c r="R40" s="28" t="e">
        <f>VLOOKUP(B40,#REF!,13,0)</f>
        <v>#REF!</v>
      </c>
      <c r="S40" s="28"/>
    </row>
    <row r="41" spans="1:19" s="29" customFormat="1" ht="13.5">
      <c r="A41" s="26">
        <v>35</v>
      </c>
      <c r="B41" s="34" t="e">
        <f>#REF!</f>
        <v>#REF!</v>
      </c>
      <c r="C41" s="35" t="e">
        <f>VLOOKUP(B41,#REF!,2,0)</f>
        <v>#REF!</v>
      </c>
      <c r="D41" s="36" t="e">
        <f>VLOOKUP(B41,#REF!,3,0)</f>
        <v>#REF!</v>
      </c>
      <c r="E41" s="37" t="e">
        <f>VLOOKUP(B41,#REF!,5,0)</f>
        <v>#REF!</v>
      </c>
      <c r="F41" s="37" t="e">
        <f>VLOOKUP(B41,#REF!,6,0)</f>
        <v>#REF!</v>
      </c>
      <c r="G41" s="146"/>
      <c r="H41" s="146"/>
      <c r="I41" s="146"/>
      <c r="J41" s="146"/>
      <c r="K41" s="146"/>
      <c r="L41" s="146"/>
      <c r="M41" s="146"/>
      <c r="N41" s="146"/>
      <c r="O41" s="146"/>
      <c r="P41" s="27">
        <f t="shared" si="0"/>
        <v>0</v>
      </c>
      <c r="Q41" s="28" t="str">
        <f>VLOOKUP(P41,IDCODE!$A$1:$B$96,2,0)</f>
        <v>Không</v>
      </c>
      <c r="R41" s="28" t="e">
        <f>VLOOKUP(B41,#REF!,13,0)</f>
        <v>#REF!</v>
      </c>
      <c r="S41" s="28"/>
    </row>
    <row r="42" spans="1:19" s="29" customFormat="1" ht="13.5">
      <c r="A42" s="26">
        <v>36</v>
      </c>
      <c r="B42" s="34" t="e">
        <f>#REF!</f>
        <v>#REF!</v>
      </c>
      <c r="C42" s="35" t="e">
        <f>VLOOKUP(B42,#REF!,2,0)</f>
        <v>#REF!</v>
      </c>
      <c r="D42" s="36" t="e">
        <f>VLOOKUP(B42,#REF!,3,0)</f>
        <v>#REF!</v>
      </c>
      <c r="E42" s="37" t="e">
        <f>VLOOKUP(B42,#REF!,5,0)</f>
        <v>#REF!</v>
      </c>
      <c r="F42" s="37" t="e">
        <f>VLOOKUP(B42,#REF!,6,0)</f>
        <v>#REF!</v>
      </c>
      <c r="G42" s="146"/>
      <c r="H42" s="146"/>
      <c r="I42" s="146"/>
      <c r="J42" s="146"/>
      <c r="K42" s="146"/>
      <c r="L42" s="146"/>
      <c r="M42" s="146"/>
      <c r="N42" s="146"/>
      <c r="O42" s="146"/>
      <c r="P42" s="27">
        <f t="shared" si="0"/>
        <v>0</v>
      </c>
      <c r="Q42" s="28" t="str">
        <f>VLOOKUP(P42,IDCODE!$A$1:$B$96,2,0)</f>
        <v>Không</v>
      </c>
      <c r="R42" s="28" t="e">
        <f>VLOOKUP(B42,#REF!,13,0)</f>
        <v>#REF!</v>
      </c>
      <c r="S42" s="28"/>
    </row>
    <row r="43" spans="1:19" s="29" customFormat="1" ht="13.5">
      <c r="A43" s="26">
        <v>37</v>
      </c>
      <c r="B43" s="34" t="e">
        <f>#REF!</f>
        <v>#REF!</v>
      </c>
      <c r="C43" s="35" t="e">
        <f>VLOOKUP(B43,#REF!,2,0)</f>
        <v>#REF!</v>
      </c>
      <c r="D43" s="36" t="e">
        <f>VLOOKUP(B43,#REF!,3,0)</f>
        <v>#REF!</v>
      </c>
      <c r="E43" s="37" t="e">
        <f>VLOOKUP(B43,#REF!,5,0)</f>
        <v>#REF!</v>
      </c>
      <c r="F43" s="37" t="e">
        <f>VLOOKUP(B43,#REF!,6,0)</f>
        <v>#REF!</v>
      </c>
      <c r="G43" s="146"/>
      <c r="H43" s="146"/>
      <c r="I43" s="146"/>
      <c r="J43" s="146"/>
      <c r="K43" s="146"/>
      <c r="L43" s="146"/>
      <c r="M43" s="146"/>
      <c r="N43" s="146"/>
      <c r="O43" s="146"/>
      <c r="P43" s="27">
        <f t="shared" si="0"/>
        <v>0</v>
      </c>
      <c r="Q43" s="28" t="str">
        <f>VLOOKUP(P43,IDCODE!$A$1:$B$96,2,0)</f>
        <v>Không</v>
      </c>
      <c r="R43" s="28" t="e">
        <f>VLOOKUP(B43,#REF!,13,0)</f>
        <v>#REF!</v>
      </c>
      <c r="S43" s="28"/>
    </row>
    <row r="44" spans="1:19" s="29" customFormat="1" ht="13.5">
      <c r="A44" s="26">
        <v>38</v>
      </c>
      <c r="B44" s="34" t="e">
        <f>#REF!</f>
        <v>#REF!</v>
      </c>
      <c r="C44" s="35" t="e">
        <f>VLOOKUP(B44,#REF!,2,0)</f>
        <v>#REF!</v>
      </c>
      <c r="D44" s="36" t="e">
        <f>VLOOKUP(B44,#REF!,3,0)</f>
        <v>#REF!</v>
      </c>
      <c r="E44" s="37" t="e">
        <f>VLOOKUP(B44,#REF!,5,0)</f>
        <v>#REF!</v>
      </c>
      <c r="F44" s="37" t="e">
        <f>VLOOKUP(B44,#REF!,6,0)</f>
        <v>#REF!</v>
      </c>
      <c r="G44" s="146"/>
      <c r="H44" s="146"/>
      <c r="I44" s="146"/>
      <c r="J44" s="146"/>
      <c r="K44" s="146"/>
      <c r="L44" s="146"/>
      <c r="M44" s="146"/>
      <c r="N44" s="146"/>
      <c r="O44" s="146"/>
      <c r="P44" s="27">
        <f t="shared" si="0"/>
        <v>0</v>
      </c>
      <c r="Q44" s="28" t="str">
        <f>VLOOKUP(P44,IDCODE!$A$1:$B$96,2,0)</f>
        <v>Không</v>
      </c>
      <c r="R44" s="28" t="e">
        <f>VLOOKUP(B44,#REF!,13,0)</f>
        <v>#REF!</v>
      </c>
      <c r="S44" s="28"/>
    </row>
    <row r="45" spans="1:19" s="29" customFormat="1" ht="13.5">
      <c r="A45" s="26">
        <v>39</v>
      </c>
      <c r="B45" s="34" t="e">
        <f>#REF!</f>
        <v>#REF!</v>
      </c>
      <c r="C45" s="35" t="e">
        <f>VLOOKUP(B45,#REF!,2,0)</f>
        <v>#REF!</v>
      </c>
      <c r="D45" s="36" t="e">
        <f>VLOOKUP(B45,#REF!,3,0)</f>
        <v>#REF!</v>
      </c>
      <c r="E45" s="37" t="e">
        <f>VLOOKUP(B45,#REF!,5,0)</f>
        <v>#REF!</v>
      </c>
      <c r="F45" s="37" t="e">
        <f>VLOOKUP(B45,#REF!,6,0)</f>
        <v>#REF!</v>
      </c>
      <c r="G45" s="146"/>
      <c r="H45" s="146"/>
      <c r="I45" s="146"/>
      <c r="J45" s="146"/>
      <c r="K45" s="146"/>
      <c r="L45" s="146"/>
      <c r="M45" s="146"/>
      <c r="N45" s="146"/>
      <c r="O45" s="146"/>
      <c r="P45" s="27">
        <f t="shared" si="0"/>
        <v>0</v>
      </c>
      <c r="Q45" s="28" t="str">
        <f>VLOOKUP(P45,IDCODE!$A$1:$B$96,2,0)</f>
        <v>Không</v>
      </c>
      <c r="R45" s="28" t="e">
        <f>VLOOKUP(B45,#REF!,13,0)</f>
        <v>#REF!</v>
      </c>
      <c r="S45" s="28"/>
    </row>
    <row r="46" spans="1:19" s="29" customFormat="1" ht="13.5">
      <c r="A46" s="26">
        <v>40</v>
      </c>
      <c r="B46" s="34" t="e">
        <f>#REF!</f>
        <v>#REF!</v>
      </c>
      <c r="C46" s="35" t="e">
        <f>VLOOKUP(B46,#REF!,2,0)</f>
        <v>#REF!</v>
      </c>
      <c r="D46" s="36" t="e">
        <f>VLOOKUP(B46,#REF!,3,0)</f>
        <v>#REF!</v>
      </c>
      <c r="E46" s="37" t="e">
        <f>VLOOKUP(B46,#REF!,5,0)</f>
        <v>#REF!</v>
      </c>
      <c r="F46" s="37" t="e">
        <f>VLOOKUP(B46,#REF!,6,0)</f>
        <v>#REF!</v>
      </c>
      <c r="G46" s="146"/>
      <c r="H46" s="146"/>
      <c r="I46" s="146"/>
      <c r="J46" s="146"/>
      <c r="K46" s="146"/>
      <c r="L46" s="146"/>
      <c r="M46" s="146"/>
      <c r="N46" s="146"/>
      <c r="O46" s="146"/>
      <c r="P46" s="27">
        <f t="shared" si="0"/>
        <v>0</v>
      </c>
      <c r="Q46" s="28" t="str">
        <f>VLOOKUP(P46,IDCODE!$A$1:$B$96,2,0)</f>
        <v>Không</v>
      </c>
      <c r="R46" s="28" t="e">
        <f>VLOOKUP(B46,#REF!,13,0)</f>
        <v>#REF!</v>
      </c>
      <c r="S46" s="28"/>
    </row>
  </sheetData>
  <autoFilter ref="A6:T46"/>
  <mergeCells count="11">
    <mergeCell ref="R5:R6"/>
    <mergeCell ref="A1:C1"/>
    <mergeCell ref="D1:Q1"/>
    <mergeCell ref="A2:C2"/>
    <mergeCell ref="A5:A6"/>
    <mergeCell ref="B5:B6"/>
    <mergeCell ref="C5:C6"/>
    <mergeCell ref="D5:D6"/>
    <mergeCell ref="E5:E6"/>
    <mergeCell ref="F5:F6"/>
    <mergeCell ref="Q5:Q6"/>
  </mergeCells>
  <conditionalFormatting sqref="P7:P46">
    <cfRule type="cellIs" dxfId="11" priority="4" stopIfTrue="1" operator="lessThan">
      <formula>4</formula>
    </cfRule>
  </conditionalFormatting>
  <conditionalFormatting sqref="G7:O46">
    <cfRule type="cellIs" dxfId="10" priority="3" stopIfTrue="1" operator="equal">
      <formula>"V"</formula>
    </cfRule>
  </conditionalFormatting>
  <conditionalFormatting sqref="G7:O46">
    <cfRule type="cellIs" dxfId="9" priority="1" stopIfTrue="1" operator="greaterThan">
      <formula>10</formula>
    </cfRule>
    <cfRule type="cellIs" dxfId="8" priority="2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workbookViewId="0">
      <selection activeCell="D927" sqref="D927"/>
    </sheetView>
  </sheetViews>
  <sheetFormatPr defaultColWidth="9.140625" defaultRowHeight="12.75"/>
  <cols>
    <col min="1" max="16384" width="9.140625" style="30"/>
  </cols>
  <sheetData>
    <row r="1" spans="1:2">
      <c r="A1" s="26">
        <v>1</v>
      </c>
      <c r="B1" s="26" t="s">
        <v>39</v>
      </c>
    </row>
    <row r="2" spans="1:2">
      <c r="A2" s="26">
        <v>2</v>
      </c>
      <c r="B2" s="26" t="s">
        <v>40</v>
      </c>
    </row>
    <row r="3" spans="1:2">
      <c r="A3" s="26">
        <v>3</v>
      </c>
      <c r="B3" s="26" t="s">
        <v>41</v>
      </c>
    </row>
    <row r="4" spans="1:2">
      <c r="A4" s="26">
        <v>4</v>
      </c>
      <c r="B4" s="26" t="s">
        <v>42</v>
      </c>
    </row>
    <row r="5" spans="1:2">
      <c r="A5" s="26">
        <v>5</v>
      </c>
      <c r="B5" s="26" t="s">
        <v>43</v>
      </c>
    </row>
    <row r="6" spans="1:2">
      <c r="A6" s="26">
        <v>7</v>
      </c>
      <c r="B6" s="26" t="s">
        <v>44</v>
      </c>
    </row>
    <row r="7" spans="1:2">
      <c r="A7" s="26" t="s">
        <v>45</v>
      </c>
      <c r="B7" s="26" t="s">
        <v>46</v>
      </c>
    </row>
    <row r="8" spans="1:2">
      <c r="A8" s="26" t="s">
        <v>47</v>
      </c>
      <c r="B8" s="26" t="s">
        <v>48</v>
      </c>
    </row>
    <row r="9" spans="1:2">
      <c r="A9" s="26">
        <v>0</v>
      </c>
      <c r="B9" s="26" t="s">
        <v>49</v>
      </c>
    </row>
    <row r="10" spans="1:2">
      <c r="A10" s="26" t="s">
        <v>35</v>
      </c>
      <c r="B10" s="26" t="s">
        <v>50</v>
      </c>
    </row>
    <row r="11" spans="1:2">
      <c r="A11" s="26">
        <v>8</v>
      </c>
      <c r="B11" s="26" t="s">
        <v>51</v>
      </c>
    </row>
    <row r="12" spans="1:2">
      <c r="A12" s="26">
        <v>6</v>
      </c>
      <c r="B12" s="26" t="s">
        <v>34</v>
      </c>
    </row>
    <row r="13" spans="1:2">
      <c r="A13" s="26">
        <v>9</v>
      </c>
      <c r="B13" s="26" t="s">
        <v>52</v>
      </c>
    </row>
    <row r="14" spans="1:2">
      <c r="A14" s="26" t="s">
        <v>22</v>
      </c>
      <c r="B14" s="26" t="s">
        <v>53</v>
      </c>
    </row>
    <row r="15" spans="1:2">
      <c r="A15" s="26">
        <v>1.1000000000000001</v>
      </c>
      <c r="B15" s="26" t="s">
        <v>54</v>
      </c>
    </row>
    <row r="16" spans="1:2">
      <c r="A16" s="26">
        <v>1.2</v>
      </c>
      <c r="B16" s="26" t="s">
        <v>55</v>
      </c>
    </row>
    <row r="17" spans="1:2">
      <c r="A17" s="26">
        <v>1.3</v>
      </c>
      <c r="B17" s="26" t="s">
        <v>56</v>
      </c>
    </row>
    <row r="18" spans="1:2">
      <c r="A18" s="26">
        <v>1.4</v>
      </c>
      <c r="B18" s="26" t="s">
        <v>57</v>
      </c>
    </row>
    <row r="19" spans="1:2">
      <c r="A19" s="26">
        <v>1.5</v>
      </c>
      <c r="B19" s="26" t="s">
        <v>58</v>
      </c>
    </row>
    <row r="20" spans="1:2">
      <c r="A20" s="26">
        <v>1.6</v>
      </c>
      <c r="B20" s="26" t="s">
        <v>59</v>
      </c>
    </row>
    <row r="21" spans="1:2">
      <c r="A21" s="26">
        <v>1.7</v>
      </c>
      <c r="B21" s="26" t="s">
        <v>60</v>
      </c>
    </row>
    <row r="22" spans="1:2">
      <c r="A22" s="26">
        <v>1.8</v>
      </c>
      <c r="B22" s="26" t="s">
        <v>61</v>
      </c>
    </row>
    <row r="23" spans="1:2">
      <c r="A23" s="26">
        <v>1.9</v>
      </c>
      <c r="B23" s="26" t="s">
        <v>62</v>
      </c>
    </row>
    <row r="24" spans="1:2">
      <c r="A24" s="26">
        <v>2.1</v>
      </c>
      <c r="B24" s="26" t="s">
        <v>63</v>
      </c>
    </row>
    <row r="25" spans="1:2">
      <c r="A25" s="26">
        <v>2.2000000000000002</v>
      </c>
      <c r="B25" s="26" t="s">
        <v>64</v>
      </c>
    </row>
    <row r="26" spans="1:2">
      <c r="A26" s="26">
        <v>2.2999999999999998</v>
      </c>
      <c r="B26" s="26" t="s">
        <v>65</v>
      </c>
    </row>
    <row r="27" spans="1:2">
      <c r="A27" s="26">
        <v>2.4</v>
      </c>
      <c r="B27" s="26" t="s">
        <v>66</v>
      </c>
    </row>
    <row r="28" spans="1:2">
      <c r="A28" s="26">
        <v>2.5</v>
      </c>
      <c r="B28" s="26" t="s">
        <v>67</v>
      </c>
    </row>
    <row r="29" spans="1:2">
      <c r="A29" s="26">
        <v>2.6</v>
      </c>
      <c r="B29" s="26" t="s">
        <v>68</v>
      </c>
    </row>
    <row r="30" spans="1:2">
      <c r="A30" s="26">
        <v>2.7</v>
      </c>
      <c r="B30" s="26" t="s">
        <v>69</v>
      </c>
    </row>
    <row r="31" spans="1:2">
      <c r="A31" s="26">
        <v>2.8</v>
      </c>
      <c r="B31" s="26" t="s">
        <v>70</v>
      </c>
    </row>
    <row r="32" spans="1:2">
      <c r="A32" s="26">
        <v>2.9</v>
      </c>
      <c r="B32" s="26" t="s">
        <v>71</v>
      </c>
    </row>
    <row r="33" spans="1:2">
      <c r="A33" s="26">
        <v>3.1</v>
      </c>
      <c r="B33" s="26" t="s">
        <v>72</v>
      </c>
    </row>
    <row r="34" spans="1:2">
      <c r="A34" s="26">
        <v>3.2</v>
      </c>
      <c r="B34" s="26" t="s">
        <v>73</v>
      </c>
    </row>
    <row r="35" spans="1:2">
      <c r="A35" s="26">
        <v>3.3</v>
      </c>
      <c r="B35" s="26" t="s">
        <v>74</v>
      </c>
    </row>
    <row r="36" spans="1:2">
      <c r="A36" s="26">
        <v>3.4</v>
      </c>
      <c r="B36" s="26" t="s">
        <v>75</v>
      </c>
    </row>
    <row r="37" spans="1:2">
      <c r="A37" s="26">
        <v>3.5</v>
      </c>
      <c r="B37" s="26" t="s">
        <v>76</v>
      </c>
    </row>
    <row r="38" spans="1:2">
      <c r="A38" s="26">
        <v>3.6</v>
      </c>
      <c r="B38" s="26" t="s">
        <v>77</v>
      </c>
    </row>
    <row r="39" spans="1:2">
      <c r="A39" s="26">
        <v>3.7</v>
      </c>
      <c r="B39" s="26" t="s">
        <v>78</v>
      </c>
    </row>
    <row r="40" spans="1:2">
      <c r="A40" s="26">
        <v>3.8</v>
      </c>
      <c r="B40" s="26" t="s">
        <v>79</v>
      </c>
    </row>
    <row r="41" spans="1:2">
      <c r="A41" s="26">
        <v>3.9</v>
      </c>
      <c r="B41" s="26" t="s">
        <v>80</v>
      </c>
    </row>
    <row r="42" spans="1:2">
      <c r="A42" s="26">
        <v>4.0999999999999996</v>
      </c>
      <c r="B42" s="26" t="s">
        <v>81</v>
      </c>
    </row>
    <row r="43" spans="1:2">
      <c r="A43" s="26">
        <v>4.2</v>
      </c>
      <c r="B43" s="26" t="s">
        <v>82</v>
      </c>
    </row>
    <row r="44" spans="1:2">
      <c r="A44" s="26">
        <v>4.3</v>
      </c>
      <c r="B44" s="39" t="s">
        <v>83</v>
      </c>
    </row>
    <row r="45" spans="1:2">
      <c r="A45" s="26">
        <v>4.4000000000000004</v>
      </c>
      <c r="B45" s="26" t="s">
        <v>84</v>
      </c>
    </row>
    <row r="46" spans="1:2">
      <c r="A46" s="26">
        <v>4.5</v>
      </c>
      <c r="B46" s="26" t="s">
        <v>85</v>
      </c>
    </row>
    <row r="47" spans="1:2">
      <c r="A47" s="26">
        <v>4.5999999999999996</v>
      </c>
      <c r="B47" s="26" t="s">
        <v>86</v>
      </c>
    </row>
    <row r="48" spans="1:2">
      <c r="A48" s="26">
        <v>4.7</v>
      </c>
      <c r="B48" s="26" t="s">
        <v>87</v>
      </c>
    </row>
    <row r="49" spans="1:2">
      <c r="A49" s="26">
        <v>4.8</v>
      </c>
      <c r="B49" s="26" t="s">
        <v>88</v>
      </c>
    </row>
    <row r="50" spans="1:2">
      <c r="A50" s="26">
        <v>4.9000000000000004</v>
      </c>
      <c r="B50" s="26" t="s">
        <v>89</v>
      </c>
    </row>
    <row r="51" spans="1:2">
      <c r="A51" s="26">
        <v>5.0999999999999996</v>
      </c>
      <c r="B51" s="26" t="s">
        <v>90</v>
      </c>
    </row>
    <row r="52" spans="1:2">
      <c r="A52" s="26">
        <v>5.2</v>
      </c>
      <c r="B52" s="26" t="s">
        <v>91</v>
      </c>
    </row>
    <row r="53" spans="1:2">
      <c r="A53" s="26">
        <v>5.3</v>
      </c>
      <c r="B53" s="39" t="s">
        <v>92</v>
      </c>
    </row>
    <row r="54" spans="1:2">
      <c r="A54" s="26">
        <v>5.4</v>
      </c>
      <c r="B54" s="26" t="s">
        <v>93</v>
      </c>
    </row>
    <row r="55" spans="1:2">
      <c r="A55" s="26">
        <v>5.5</v>
      </c>
      <c r="B55" s="26" t="s">
        <v>94</v>
      </c>
    </row>
    <row r="56" spans="1:2">
      <c r="A56" s="26">
        <v>5.6</v>
      </c>
      <c r="B56" s="26" t="s">
        <v>95</v>
      </c>
    </row>
    <row r="57" spans="1:2">
      <c r="A57" s="26">
        <v>5.7</v>
      </c>
      <c r="B57" s="26" t="s">
        <v>96</v>
      </c>
    </row>
    <row r="58" spans="1:2">
      <c r="A58" s="26">
        <v>5.8</v>
      </c>
      <c r="B58" s="26" t="s">
        <v>97</v>
      </c>
    </row>
    <row r="59" spans="1:2">
      <c r="A59" s="26">
        <v>5.9</v>
      </c>
      <c r="B59" s="26" t="s">
        <v>98</v>
      </c>
    </row>
    <row r="60" spans="1:2">
      <c r="A60" s="26">
        <v>6.1</v>
      </c>
      <c r="B60" s="26" t="s">
        <v>99</v>
      </c>
    </row>
    <row r="61" spans="1:2">
      <c r="A61" s="26">
        <v>6.2</v>
      </c>
      <c r="B61" s="26" t="s">
        <v>100</v>
      </c>
    </row>
    <row r="62" spans="1:2">
      <c r="A62" s="26">
        <v>6.3</v>
      </c>
      <c r="B62" s="26" t="s">
        <v>101</v>
      </c>
    </row>
    <row r="63" spans="1:2">
      <c r="A63" s="26">
        <v>6.4</v>
      </c>
      <c r="B63" s="26" t="s">
        <v>102</v>
      </c>
    </row>
    <row r="64" spans="1:2">
      <c r="A64" s="26">
        <v>6.5</v>
      </c>
      <c r="B64" s="26" t="s">
        <v>103</v>
      </c>
    </row>
    <row r="65" spans="1:2">
      <c r="A65" s="26">
        <v>6.6</v>
      </c>
      <c r="B65" s="26" t="s">
        <v>104</v>
      </c>
    </row>
    <row r="66" spans="1:2">
      <c r="A66" s="26">
        <v>6.7</v>
      </c>
      <c r="B66" s="26" t="s">
        <v>105</v>
      </c>
    </row>
    <row r="67" spans="1:2">
      <c r="A67" s="26">
        <v>6.8</v>
      </c>
      <c r="B67" s="26" t="s">
        <v>106</v>
      </c>
    </row>
    <row r="68" spans="1:2">
      <c r="A68" s="26">
        <v>6.9</v>
      </c>
      <c r="B68" s="26" t="s">
        <v>107</v>
      </c>
    </row>
    <row r="69" spans="1:2">
      <c r="A69" s="26">
        <v>7.1</v>
      </c>
      <c r="B69" s="26" t="s">
        <v>108</v>
      </c>
    </row>
    <row r="70" spans="1:2">
      <c r="A70" s="26">
        <v>7.2</v>
      </c>
      <c r="B70" s="26" t="s">
        <v>109</v>
      </c>
    </row>
    <row r="71" spans="1:2">
      <c r="A71" s="26">
        <v>7.3</v>
      </c>
      <c r="B71" s="26" t="s">
        <v>110</v>
      </c>
    </row>
    <row r="72" spans="1:2">
      <c r="A72" s="26">
        <v>7.4</v>
      </c>
      <c r="B72" s="26" t="s">
        <v>111</v>
      </c>
    </row>
    <row r="73" spans="1:2">
      <c r="A73" s="26">
        <v>7.5</v>
      </c>
      <c r="B73" s="26" t="s">
        <v>112</v>
      </c>
    </row>
    <row r="74" spans="1:2">
      <c r="A74" s="26">
        <v>7.6</v>
      </c>
      <c r="B74" s="26" t="s">
        <v>113</v>
      </c>
    </row>
    <row r="75" spans="1:2">
      <c r="A75" s="26">
        <v>7.7</v>
      </c>
      <c r="B75" s="26" t="s">
        <v>114</v>
      </c>
    </row>
    <row r="76" spans="1:2">
      <c r="A76" s="26">
        <v>7.8</v>
      </c>
      <c r="B76" s="26" t="s">
        <v>115</v>
      </c>
    </row>
    <row r="77" spans="1:2">
      <c r="A77" s="26">
        <v>7.9</v>
      </c>
      <c r="B77" s="26" t="s">
        <v>116</v>
      </c>
    </row>
    <row r="78" spans="1:2">
      <c r="A78" s="26">
        <v>8.1</v>
      </c>
      <c r="B78" s="26" t="s">
        <v>117</v>
      </c>
    </row>
    <row r="79" spans="1:2">
      <c r="A79" s="26">
        <v>8.1999999999999993</v>
      </c>
      <c r="B79" s="26" t="s">
        <v>118</v>
      </c>
    </row>
    <row r="80" spans="1:2">
      <c r="A80" s="26">
        <v>8.3000000000000007</v>
      </c>
      <c r="B80" s="26" t="s">
        <v>119</v>
      </c>
    </row>
    <row r="81" spans="1:2">
      <c r="A81" s="26">
        <v>8.4</v>
      </c>
      <c r="B81" s="26" t="s">
        <v>120</v>
      </c>
    </row>
    <row r="82" spans="1:2">
      <c r="A82" s="26">
        <v>8.5</v>
      </c>
      <c r="B82" s="26" t="s">
        <v>121</v>
      </c>
    </row>
    <row r="83" spans="1:2">
      <c r="A83" s="26">
        <v>8.6</v>
      </c>
      <c r="B83" s="26" t="s">
        <v>122</v>
      </c>
    </row>
    <row r="84" spans="1:2">
      <c r="A84" s="26">
        <v>8.6999999999999993</v>
      </c>
      <c r="B84" s="26" t="s">
        <v>123</v>
      </c>
    </row>
    <row r="85" spans="1:2">
      <c r="A85" s="26">
        <v>8.8000000000000007</v>
      </c>
      <c r="B85" s="26" t="s">
        <v>124</v>
      </c>
    </row>
    <row r="86" spans="1:2">
      <c r="A86" s="26">
        <v>8.9</v>
      </c>
      <c r="B86" s="26" t="s">
        <v>125</v>
      </c>
    </row>
    <row r="87" spans="1:2">
      <c r="A87" s="26">
        <v>9.1</v>
      </c>
      <c r="B87" s="26" t="s">
        <v>126</v>
      </c>
    </row>
    <row r="88" spans="1:2">
      <c r="A88" s="26">
        <v>9.1999999999999993</v>
      </c>
      <c r="B88" s="26" t="s">
        <v>127</v>
      </c>
    </row>
    <row r="89" spans="1:2">
      <c r="A89" s="26">
        <v>9.3000000000000007</v>
      </c>
      <c r="B89" s="26" t="s">
        <v>128</v>
      </c>
    </row>
    <row r="90" spans="1:2">
      <c r="A90" s="26">
        <v>9.4</v>
      </c>
      <c r="B90" s="26" t="s">
        <v>129</v>
      </c>
    </row>
    <row r="91" spans="1:2">
      <c r="A91" s="26">
        <v>9.5</v>
      </c>
      <c r="B91" s="26" t="s">
        <v>130</v>
      </c>
    </row>
    <row r="92" spans="1:2">
      <c r="A92" s="26">
        <v>9.6</v>
      </c>
      <c r="B92" s="26" t="s">
        <v>131</v>
      </c>
    </row>
    <row r="93" spans="1:2">
      <c r="A93" s="26">
        <v>9.6999999999999993</v>
      </c>
      <c r="B93" s="26" t="s">
        <v>132</v>
      </c>
    </row>
    <row r="94" spans="1:2">
      <c r="A94" s="26">
        <v>9.8000000000000007</v>
      </c>
      <c r="B94" s="26" t="s">
        <v>133</v>
      </c>
    </row>
    <row r="95" spans="1:2">
      <c r="A95" s="26">
        <v>9.9</v>
      </c>
      <c r="B95" s="26" t="s">
        <v>134</v>
      </c>
    </row>
    <row r="96" spans="1:2">
      <c r="A96" s="26">
        <v>10</v>
      </c>
      <c r="B96" s="26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65"/>
  <sheetViews>
    <sheetView zoomScale="110" zoomScaleNormal="110" workbookViewId="0">
      <pane xSplit="7" ySplit="9" topLeftCell="H45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ColWidth="9.140625" defaultRowHeight="12"/>
  <cols>
    <col min="1" max="1" width="3.28515625" style="55" hidden="1" customWidth="1"/>
    <col min="2" max="2" width="3.85546875" style="55" customWidth="1"/>
    <col min="3" max="3" width="8.7109375" style="87" customWidth="1"/>
    <col min="4" max="4" width="13.7109375" style="68" customWidth="1"/>
    <col min="5" max="5" width="5.85546875" style="86" customWidth="1"/>
    <col min="6" max="6" width="7.7109375" style="88" customWidth="1"/>
    <col min="7" max="7" width="7.7109375" style="67" customWidth="1"/>
    <col min="8" max="14" width="2.7109375" style="67" customWidth="1"/>
    <col min="15" max="16" width="2.7109375" style="87" customWidth="1"/>
    <col min="17" max="17" width="3.85546875" style="87" customWidth="1"/>
    <col min="18" max="18" width="9.140625" style="94" customWidth="1"/>
    <col min="19" max="19" width="6.7109375" style="64" customWidth="1"/>
    <col min="20" max="16384" width="9.140625" style="55"/>
  </cols>
  <sheetData>
    <row r="1" spans="1:21" ht="18.75" hidden="1">
      <c r="B1" s="150" t="s">
        <v>475</v>
      </c>
      <c r="C1" s="151"/>
      <c r="D1" s="152"/>
      <c r="E1" s="153"/>
      <c r="F1" s="154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5"/>
      <c r="S1" s="156"/>
    </row>
    <row r="2" spans="1:21" ht="12.75">
      <c r="B2" s="229" t="s">
        <v>1</v>
      </c>
      <c r="C2" s="229"/>
      <c r="D2" s="229"/>
      <c r="E2" s="230" t="str">
        <f>DIEM!D1</f>
        <v>BẢNG ĐIỂM ĐÁNH GIÁ KẾT QUẢ HỌC TẬP * NĂM HỌC: 2019-2020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56"/>
    </row>
    <row r="3" spans="1:21" ht="14.25">
      <c r="B3" s="219" t="s">
        <v>145</v>
      </c>
      <c r="C3" s="219"/>
      <c r="D3" s="219"/>
      <c r="E3" s="206" t="e">
        <f>"MÔN:    "&amp;DIEM!G2&amp;"  *   "&amp;DIEM!P2&amp;" "&amp;DIEM!Q2</f>
        <v>#REF!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57"/>
    </row>
    <row r="4" spans="1:21" s="58" customFormat="1" ht="14.25">
      <c r="B4" s="59"/>
      <c r="C4" s="59"/>
      <c r="D4" s="60"/>
      <c r="E4" s="61"/>
      <c r="F4" s="62"/>
      <c r="G4" s="59"/>
      <c r="H4" s="59"/>
      <c r="I4" s="59" t="e">
        <f>"MÃ MÔN: "&amp;DIEM!G3</f>
        <v>#REF!</v>
      </c>
      <c r="J4" s="59"/>
      <c r="L4" s="59"/>
      <c r="M4" s="59"/>
      <c r="N4" s="59"/>
      <c r="O4" s="59"/>
      <c r="P4" s="59"/>
      <c r="Q4" s="63" t="str">
        <f>"Học kỳ : " &amp; DIEM!Q3</f>
        <v>Học kỳ : 1</v>
      </c>
      <c r="R4" s="57"/>
      <c r="S4" s="64"/>
    </row>
    <row r="5" spans="1:21" s="58" customFormat="1" ht="15">
      <c r="B5" s="143" t="e">
        <f>DIEM!A4</f>
        <v>#REF!</v>
      </c>
      <c r="C5" s="63"/>
      <c r="D5" s="66"/>
      <c r="E5" s="61"/>
      <c r="F5" s="61"/>
      <c r="G5" s="59"/>
      <c r="H5" s="59"/>
      <c r="I5" s="59"/>
      <c r="J5" s="59"/>
      <c r="K5" s="59"/>
      <c r="L5" s="59"/>
      <c r="M5" s="59"/>
      <c r="N5" s="59"/>
      <c r="O5" s="59"/>
      <c r="P5" s="59"/>
      <c r="Q5" s="63" t="str">
        <f>"Lần thi : "&amp;DIEM!Q4</f>
        <v>Lần thi : 1</v>
      </c>
      <c r="R5" s="57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58" customFormat="1" ht="15" customHeight="1">
      <c r="B7" s="231" t="s">
        <v>0</v>
      </c>
      <c r="C7" s="215" t="s">
        <v>3</v>
      </c>
      <c r="D7" s="234" t="s">
        <v>4</v>
      </c>
      <c r="E7" s="237" t="s">
        <v>5</v>
      </c>
      <c r="F7" s="215" t="s">
        <v>20</v>
      </c>
      <c r="G7" s="215" t="s">
        <v>21</v>
      </c>
      <c r="H7" s="240" t="s">
        <v>146</v>
      </c>
      <c r="I7" s="241"/>
      <c r="J7" s="241"/>
      <c r="K7" s="241"/>
      <c r="L7" s="241"/>
      <c r="M7" s="241"/>
      <c r="N7" s="241"/>
      <c r="O7" s="241"/>
      <c r="P7" s="242"/>
      <c r="Q7" s="243" t="s">
        <v>32</v>
      </c>
      <c r="R7" s="244"/>
      <c r="S7" s="215" t="s">
        <v>6</v>
      </c>
    </row>
    <row r="8" spans="1:21" s="74" customFormat="1" ht="15" customHeight="1">
      <c r="A8" s="227" t="s">
        <v>0</v>
      </c>
      <c r="B8" s="232"/>
      <c r="C8" s="216"/>
      <c r="D8" s="235"/>
      <c r="E8" s="238"/>
      <c r="F8" s="216"/>
      <c r="G8" s="216"/>
      <c r="H8" s="73" t="str">
        <f>DIEM!G5</f>
        <v>A</v>
      </c>
      <c r="I8" s="73" t="str">
        <f>DIEM!H5</f>
        <v>P</v>
      </c>
      <c r="J8" s="73" t="str">
        <f>DIEM!I5</f>
        <v>Q</v>
      </c>
      <c r="K8" s="73" t="str">
        <f>DIEM!J5</f>
        <v>H</v>
      </c>
      <c r="L8" s="73" t="str">
        <f>DIEM!K5</f>
        <v>L</v>
      </c>
      <c r="M8" s="73" t="str">
        <f>DIEM!L5</f>
        <v>M</v>
      </c>
      <c r="N8" s="73" t="str">
        <f>DIEM!M5</f>
        <v>I</v>
      </c>
      <c r="O8" s="73" t="str">
        <f>DIEM!N5</f>
        <v>G</v>
      </c>
      <c r="P8" s="73" t="str">
        <f>DIEM!O5</f>
        <v>F</v>
      </c>
      <c r="Q8" s="245"/>
      <c r="R8" s="246"/>
      <c r="S8" s="216"/>
    </row>
    <row r="9" spans="1:21" s="74" customFormat="1" ht="15" customHeight="1">
      <c r="A9" s="227"/>
      <c r="B9" s="233"/>
      <c r="C9" s="217"/>
      <c r="D9" s="236"/>
      <c r="E9" s="239"/>
      <c r="F9" s="217"/>
      <c r="G9" s="217"/>
      <c r="H9" s="75">
        <f>DIEM!G6</f>
        <v>0.05</v>
      </c>
      <c r="I9" s="75">
        <f>DIEM!H6</f>
        <v>0.05</v>
      </c>
      <c r="J9" s="75">
        <f>DIEM!I6</f>
        <v>0.05</v>
      </c>
      <c r="K9" s="75">
        <f>DIEM!J6</f>
        <v>0.05</v>
      </c>
      <c r="L9" s="75">
        <f>DIEM!K6</f>
        <v>0.05</v>
      </c>
      <c r="M9" s="75">
        <f>DIEM!L6</f>
        <v>0.05</v>
      </c>
      <c r="N9" s="75">
        <f>DIEM!M6</f>
        <v>0.05</v>
      </c>
      <c r="O9" s="75">
        <f>DIEM!N6</f>
        <v>0.1</v>
      </c>
      <c r="P9" s="75">
        <f>DIEM!O6</f>
        <v>0.55000000000000004</v>
      </c>
      <c r="Q9" s="76" t="s">
        <v>18</v>
      </c>
      <c r="R9" s="77" t="s">
        <v>19</v>
      </c>
      <c r="S9" s="217"/>
    </row>
    <row r="10" spans="1:21" s="80" customFormat="1" ht="20.25" customHeight="1">
      <c r="A10" s="78">
        <v>1</v>
      </c>
      <c r="B10" s="102">
        <f>--SUBTOTAL(2,C$7:C10)</f>
        <v>0</v>
      </c>
      <c r="C10" s="79" t="e">
        <f>IF(ISNA(VLOOKUP($A10,DIEM!$A$7:$R$63790,IN_DTK!C$6,0))=FALSE,VLOOKUP($A10,DIEM!$A$7:$R$63790,IN_DTK!C$6,0),"")</f>
        <v>#REF!</v>
      </c>
      <c r="D10" s="100" t="e">
        <f>IF(ISNA(VLOOKUP($A10,DIEM!$A$7:$R$63790,IN_DTK!D$6,0))=FALSE,VLOOKUP($A10,DIEM!$A$7:$R$63790,IN_DTK!D$6,0),"")</f>
        <v>#REF!</v>
      </c>
      <c r="E10" s="101" t="e">
        <f>IF(ISNA(VLOOKUP($A10,DIEM!$A$7:$R$63790,IN_DTK!E$6,0))=FALSE,VLOOKUP($A10,DIEM!$A$7:$R$63790,IN_DTK!E$6,0),"")</f>
        <v>#REF!</v>
      </c>
      <c r="F10" s="110" t="e">
        <f>IF(ISNA(VLOOKUP($A10,DIEM!$A$7:$R$63790,IN_DTK!F$6,0))=FALSE,VLOOKUP($A10,DIEM!$A$7:$R$63790,IN_DTK!F$6,0),"")</f>
        <v>#REF!</v>
      </c>
      <c r="G10" s="110" t="e">
        <f>IF(ISNA(VLOOKUP($A10,DIEM!$A$7:$R$63790,IN_DTK!G$6,0))=FALSE,VLOOKUP($A10,DIEM!$A$7:$R$63790,IN_DTK!G$6,0),"")</f>
        <v>#REF!</v>
      </c>
      <c r="H10" s="102">
        <f>IF(ISNA(VLOOKUP($A10,DIEM!$A$7:$R$63790,IN_DTK!H$6,0))=FALSE,IF(H$9&lt;&gt;0,VLOOKUP($A10,DIEM!$A$7:$R$63790,IN_DTK!H$6,0),""),"")</f>
        <v>1</v>
      </c>
      <c r="I10" s="102">
        <f>IF(ISNA(VLOOKUP($A10,DIEM!$A$7:$R$63790,IN_DTK!I$6,0))=FALSE,IF(I$9&lt;&gt;0,VLOOKUP($A10,DIEM!$A$7:$R$63790,IN_DTK!I$6,0),""),"")</f>
        <v>2</v>
      </c>
      <c r="J10" s="102">
        <f>IF(ISNA(VLOOKUP($A10,DIEM!$A$7:$R$63790,IN_DTK!J$6,0))=FALSE,IF(J$9&lt;&gt;0,VLOOKUP($A10,DIEM!$A$7:$R$63790,IN_DTK!J$6,0),""),"")</f>
        <v>3</v>
      </c>
      <c r="K10" s="102">
        <f>IF(ISNA(VLOOKUP($A10,DIEM!$A$7:$R$63790,IN_DTK!K$6,0))=FALSE,IF(K$9&lt;&gt;0,VLOOKUP($A10,DIEM!$A$7:$R$63790,IN_DTK!K$6,0),""),"")</f>
        <v>4</v>
      </c>
      <c r="L10" s="102">
        <f>IF(ISNA(VLOOKUP($A10,DIEM!$A$7:$R$63790,IN_DTK!L$6,0))=FALSE,IF(L$9&lt;&gt;0,VLOOKUP($A10,DIEM!$A$7:$R$63790,IN_DTK!L$6,0),""),"")</f>
        <v>5</v>
      </c>
      <c r="M10" s="102">
        <f>IF(ISNA(VLOOKUP($A10,DIEM!$A$7:$R$63790,IN_DTK!M$6,0))=FALSE,IF(M$9&lt;&gt;0,VLOOKUP($A10,DIEM!$A$7:$R$63790,IN_DTK!M$6,0),""),"")</f>
        <v>6</v>
      </c>
      <c r="N10" s="102">
        <f>IF(ISNA(VLOOKUP($A10,DIEM!$A$7:$R$63790,IN_DTK!N$6,0))=FALSE,IF(N$9&lt;&gt;0,VLOOKUP($A10,DIEM!$A$7:$R$63790,IN_DTK!N$6,0),""),"")</f>
        <v>7</v>
      </c>
      <c r="O10" s="102">
        <f>IF(ISNA(VLOOKUP($A10,DIEM!$A$7:$R$63790,IN_DTK!O$6,0))=FALSE,IF(O$9&lt;&gt;0,VLOOKUP($A10,DIEM!$A$7:$R$63790,IN_DTK!O$6,0),""),"")</f>
        <v>8</v>
      </c>
      <c r="P10" s="102">
        <f>IF(ISNA(VLOOKUP($A10,DIEM!$A$7:$R$63790,IN_DTK!P$6,0))=FALSE,IF(P$9&lt;&gt;0,VLOOKUP($A10,DIEM!$A$7:$R$63790,IN_DTK!P$6,0),""),"")</f>
        <v>9</v>
      </c>
      <c r="Q10" s="103">
        <f>IF(ISNA(VLOOKUP($A10,DIEM!$A$7:$R$63790,IN_DTK!Q$6,0))=FALSE,VLOOKUP($A10,DIEM!$A$7:$R$63790,IN_DTK!Q$6,0),"")</f>
        <v>7.2</v>
      </c>
      <c r="R10" s="98" t="str">
        <f>IF(ISNA(VLOOKUP($A10,DIEM!$A$7:$R$63790,IN_DTK!R$6,0))=FALSE,VLOOKUP($A10,DIEM!$A$7:$R$63790,IN_DTK!R$6,0),"")</f>
        <v>Bảy Phẩy Hai</v>
      </c>
      <c r="S10" s="104" t="e">
        <f>IF(ISNA(VLOOKUP($A10,DIEM!$A$7:$R$63790,IN_DTK!S$6,0))=FALSE,VLOOKUP($A10,DIEM!$A$7:$R$63790,IN_DTK!S$6,0),"")</f>
        <v>#REF!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102">
        <f>--SUBTOTAL(2,C$7:C11)</f>
        <v>0</v>
      </c>
      <c r="C11" s="81" t="e">
        <f>IF(ISNA(VLOOKUP($A11,DIEM!$A$7:$R$63790,IN_DTK!C$6,0))=FALSE,VLOOKUP($A11,DIEM!$A$7:$R$63790,IN_DTK!C$6,0),"")</f>
        <v>#REF!</v>
      </c>
      <c r="D11" s="105" t="e">
        <f>IF(ISNA(VLOOKUP($A11,DIEM!$A$7:$R$63790,IN_DTK!D$6,0))=FALSE,VLOOKUP($A11,DIEM!$A$7:$R$63790,IN_DTK!D$6,0),"")</f>
        <v>#REF!</v>
      </c>
      <c r="E11" s="106" t="e">
        <f>IF(ISNA(VLOOKUP($A11,DIEM!$A$7:$R$63790,IN_DTK!E$6,0))=FALSE,VLOOKUP($A11,DIEM!$A$7:$R$63790,IN_DTK!E$6,0),"")</f>
        <v>#REF!</v>
      </c>
      <c r="F11" s="111" t="e">
        <f>IF(ISNA(VLOOKUP($A11,DIEM!$A$7:$R$63790,IN_DTK!F$6,0))=FALSE,VLOOKUP($A11,DIEM!$A$7:$R$63790,IN_DTK!F$6,0),"")</f>
        <v>#REF!</v>
      </c>
      <c r="G11" s="111" t="e">
        <f>IF(ISNA(VLOOKUP($A11,DIEM!$A$7:$R$63790,IN_DTK!G$6,0))=FALSE,VLOOKUP($A11,DIEM!$A$7:$R$63790,IN_DTK!G$6,0),"")</f>
        <v>#REF!</v>
      </c>
      <c r="H11" s="107">
        <f>IF(ISNA(VLOOKUP($A11,DIEM!$A$7:$R$63790,IN_DTK!H$6,0))=FALSE,IF(H$9&lt;&gt;0,VLOOKUP($A11,DIEM!$A$7:$R$63790,IN_DTK!H$6,0),""),"")</f>
        <v>0</v>
      </c>
      <c r="I11" s="107">
        <f>IF(ISNA(VLOOKUP($A11,DIEM!$A$7:$R$63790,IN_DTK!I$6,0))=FALSE,IF(I$9&lt;&gt;0,VLOOKUP($A11,DIEM!$A$7:$R$63790,IN_DTK!I$6,0),""),"")</f>
        <v>0</v>
      </c>
      <c r="J11" s="107">
        <f>IF(ISNA(VLOOKUP($A11,DIEM!$A$7:$R$63790,IN_DTK!J$6,0))=FALSE,IF(J$9&lt;&gt;0,VLOOKUP($A11,DIEM!$A$7:$R$63790,IN_DTK!J$6,0),""),"")</f>
        <v>0</v>
      </c>
      <c r="K11" s="107">
        <f>IF(ISNA(VLOOKUP($A11,DIEM!$A$7:$R$63790,IN_DTK!K$6,0))=FALSE,IF(K$9&lt;&gt;0,VLOOKUP($A11,DIEM!$A$7:$R$63790,IN_DTK!K$6,0),""),"")</f>
        <v>0</v>
      </c>
      <c r="L11" s="107">
        <f>IF(ISNA(VLOOKUP($A11,DIEM!$A$7:$R$63790,IN_DTK!L$6,0))=FALSE,IF(L$9&lt;&gt;0,VLOOKUP($A11,DIEM!$A$7:$R$63790,IN_DTK!L$6,0),""),"")</f>
        <v>0</v>
      </c>
      <c r="M11" s="107">
        <f>IF(ISNA(VLOOKUP($A11,DIEM!$A$7:$R$63790,IN_DTK!M$6,0))=FALSE,IF(M$9&lt;&gt;0,VLOOKUP($A11,DIEM!$A$7:$R$63790,IN_DTK!M$6,0),""),"")</f>
        <v>0</v>
      </c>
      <c r="N11" s="107">
        <f>IF(ISNA(VLOOKUP($A11,DIEM!$A$7:$R$63790,IN_DTK!N$6,0))=FALSE,IF(N$9&lt;&gt;0,VLOOKUP($A11,DIEM!$A$7:$R$63790,IN_DTK!N$6,0),""),"")</f>
        <v>0</v>
      </c>
      <c r="O11" s="107">
        <f>IF(ISNA(VLOOKUP($A11,DIEM!$A$7:$R$63790,IN_DTK!O$6,0))=FALSE,IF(O$9&lt;&gt;0,VLOOKUP($A11,DIEM!$A$7:$R$63790,IN_DTK!O$6,0),""),"")</f>
        <v>0</v>
      </c>
      <c r="P11" s="107">
        <f>IF(ISNA(VLOOKUP($A11,DIEM!$A$7:$R$63790,IN_DTK!P$6,0))=FALSE,IF(P$9&lt;&gt;0,VLOOKUP($A11,DIEM!$A$7:$R$63790,IN_DTK!P$6,0),""),"")</f>
        <v>0</v>
      </c>
      <c r="Q11" s="108">
        <f>IF(ISNA(VLOOKUP($A11,DIEM!$A$7:$R$63790,IN_DTK!Q$6,0))=FALSE,VLOOKUP($A11,DIEM!$A$7:$R$63790,IN_DTK!Q$6,0),"")</f>
        <v>0</v>
      </c>
      <c r="R11" s="99" t="str">
        <f>IF(ISNA(VLOOKUP($A11,DIEM!$A$7:$R$63790,IN_DTK!R$6,0))=FALSE,VLOOKUP($A11,DIEM!$A$7:$R$63790,IN_DTK!R$6,0),"")</f>
        <v>Không</v>
      </c>
      <c r="S11" s="109" t="e">
        <f>IF(ISNA(VLOOKUP($A11,DIEM!$A$7:$R$63790,IN_DTK!S$6,0))=FALSE,VLOOKUP($A11,DIEM!$A$7:$R$63790,IN_DTK!S$6,0),"")</f>
        <v>#REF!</v>
      </c>
      <c r="T11" s="80" t="e">
        <f t="shared" ref="T11:T49" si="0">MID(G11,4,10)</f>
        <v>#REF!</v>
      </c>
      <c r="U11" s="80" t="e">
        <f t="shared" ref="U11:U49" si="1">LEFT(T11,3)</f>
        <v>#REF!</v>
      </c>
    </row>
    <row r="12" spans="1:21" s="80" customFormat="1" ht="20.25" customHeight="1">
      <c r="A12" s="78">
        <v>3</v>
      </c>
      <c r="B12" s="102">
        <f>--SUBTOTAL(2,C$7:C12)</f>
        <v>0</v>
      </c>
      <c r="C12" s="81" t="e">
        <f>IF(ISNA(VLOOKUP($A12,DIEM!$A$7:$R$63790,IN_DTK!C$6,0))=FALSE,VLOOKUP($A12,DIEM!$A$7:$R$63790,IN_DTK!C$6,0),"")</f>
        <v>#REF!</v>
      </c>
      <c r="D12" s="105" t="e">
        <f>IF(ISNA(VLOOKUP($A12,DIEM!$A$7:$R$63790,IN_DTK!D$6,0))=FALSE,VLOOKUP($A12,DIEM!$A$7:$R$63790,IN_DTK!D$6,0),"")</f>
        <v>#REF!</v>
      </c>
      <c r="E12" s="106" t="e">
        <f>IF(ISNA(VLOOKUP($A12,DIEM!$A$7:$R$63790,IN_DTK!E$6,0))=FALSE,VLOOKUP($A12,DIEM!$A$7:$R$63790,IN_DTK!E$6,0),"")</f>
        <v>#REF!</v>
      </c>
      <c r="F12" s="111" t="e">
        <f>IF(ISNA(VLOOKUP($A12,DIEM!$A$7:$R$63790,IN_DTK!F$6,0))=FALSE,VLOOKUP($A12,DIEM!$A$7:$R$63790,IN_DTK!F$6,0),"")</f>
        <v>#REF!</v>
      </c>
      <c r="G12" s="111" t="e">
        <f>IF(ISNA(VLOOKUP($A12,DIEM!$A$7:$R$63790,IN_DTK!G$6,0))=FALSE,VLOOKUP($A12,DIEM!$A$7:$R$63790,IN_DTK!G$6,0),"")</f>
        <v>#REF!</v>
      </c>
      <c r="H12" s="107">
        <f>IF(ISNA(VLOOKUP($A12,DIEM!$A$7:$R$63790,IN_DTK!H$6,0))=FALSE,IF(H$9&lt;&gt;0,VLOOKUP($A12,DIEM!$A$7:$R$63790,IN_DTK!H$6,0),""),"")</f>
        <v>0</v>
      </c>
      <c r="I12" s="107">
        <f>IF(ISNA(VLOOKUP($A12,DIEM!$A$7:$R$63790,IN_DTK!I$6,0))=FALSE,IF(I$9&lt;&gt;0,VLOOKUP($A12,DIEM!$A$7:$R$63790,IN_DTK!I$6,0),""),"")</f>
        <v>0</v>
      </c>
      <c r="J12" s="107">
        <f>IF(ISNA(VLOOKUP($A12,DIEM!$A$7:$R$63790,IN_DTK!J$6,0))=FALSE,IF(J$9&lt;&gt;0,VLOOKUP($A12,DIEM!$A$7:$R$63790,IN_DTK!J$6,0),""),"")</f>
        <v>0</v>
      </c>
      <c r="K12" s="107">
        <f>IF(ISNA(VLOOKUP($A12,DIEM!$A$7:$R$63790,IN_DTK!K$6,0))=FALSE,IF(K$9&lt;&gt;0,VLOOKUP($A12,DIEM!$A$7:$R$63790,IN_DTK!K$6,0),""),"")</f>
        <v>0</v>
      </c>
      <c r="L12" s="107">
        <f>IF(ISNA(VLOOKUP($A12,DIEM!$A$7:$R$63790,IN_DTK!L$6,0))=FALSE,IF(L$9&lt;&gt;0,VLOOKUP($A12,DIEM!$A$7:$R$63790,IN_DTK!L$6,0),""),"")</f>
        <v>0</v>
      </c>
      <c r="M12" s="107">
        <f>IF(ISNA(VLOOKUP($A12,DIEM!$A$7:$R$63790,IN_DTK!M$6,0))=FALSE,IF(M$9&lt;&gt;0,VLOOKUP($A12,DIEM!$A$7:$R$63790,IN_DTK!M$6,0),""),"")</f>
        <v>0</v>
      </c>
      <c r="N12" s="107">
        <f>IF(ISNA(VLOOKUP($A12,DIEM!$A$7:$R$63790,IN_DTK!N$6,0))=FALSE,IF(N$9&lt;&gt;0,VLOOKUP($A12,DIEM!$A$7:$R$63790,IN_DTK!N$6,0),""),"")</f>
        <v>0</v>
      </c>
      <c r="O12" s="107">
        <f>IF(ISNA(VLOOKUP($A12,DIEM!$A$7:$R$63790,IN_DTK!O$6,0))=FALSE,IF(O$9&lt;&gt;0,VLOOKUP($A12,DIEM!$A$7:$R$63790,IN_DTK!O$6,0),""),"")</f>
        <v>0</v>
      </c>
      <c r="P12" s="107">
        <f>IF(ISNA(VLOOKUP($A12,DIEM!$A$7:$R$63790,IN_DTK!P$6,0))=FALSE,IF(P$9&lt;&gt;0,VLOOKUP($A12,DIEM!$A$7:$R$63790,IN_DTK!P$6,0),""),"")</f>
        <v>0</v>
      </c>
      <c r="Q12" s="108">
        <f>IF(ISNA(VLOOKUP($A12,DIEM!$A$7:$R$63790,IN_DTK!Q$6,0))=FALSE,VLOOKUP($A12,DIEM!$A$7:$R$63790,IN_DTK!Q$6,0),"")</f>
        <v>0</v>
      </c>
      <c r="R12" s="99" t="str">
        <f>IF(ISNA(VLOOKUP($A12,DIEM!$A$7:$R$63790,IN_DTK!R$6,0))=FALSE,VLOOKUP($A12,DIEM!$A$7:$R$63790,IN_DTK!R$6,0),"")</f>
        <v>Không</v>
      </c>
      <c r="S12" s="109" t="e">
        <f>IF(ISNA(VLOOKUP($A12,DIEM!$A$7:$R$63790,IN_DTK!S$6,0))=FALSE,VLOOKUP($A12,DIEM!$A$7:$R$63790,IN_DTK!S$6,0),"")</f>
        <v>#REF!</v>
      </c>
      <c r="T12" s="80" t="e">
        <f t="shared" si="0"/>
        <v>#REF!</v>
      </c>
      <c r="U12" s="80" t="e">
        <f t="shared" si="1"/>
        <v>#REF!</v>
      </c>
    </row>
    <row r="13" spans="1:21" s="80" customFormat="1" ht="20.25" customHeight="1">
      <c r="A13" s="78">
        <v>4</v>
      </c>
      <c r="B13" s="102">
        <f>--SUBTOTAL(2,C$7:C13)</f>
        <v>0</v>
      </c>
      <c r="C13" s="81" t="e">
        <f>IF(ISNA(VLOOKUP($A13,DIEM!$A$7:$R$63790,IN_DTK!C$6,0))=FALSE,VLOOKUP($A13,DIEM!$A$7:$R$63790,IN_DTK!C$6,0),"")</f>
        <v>#REF!</v>
      </c>
      <c r="D13" s="105" t="e">
        <f>IF(ISNA(VLOOKUP($A13,DIEM!$A$7:$R$63790,IN_DTK!D$6,0))=FALSE,VLOOKUP($A13,DIEM!$A$7:$R$63790,IN_DTK!D$6,0),"")</f>
        <v>#REF!</v>
      </c>
      <c r="E13" s="106" t="e">
        <f>IF(ISNA(VLOOKUP($A13,DIEM!$A$7:$R$63790,IN_DTK!E$6,0))=FALSE,VLOOKUP($A13,DIEM!$A$7:$R$63790,IN_DTK!E$6,0),"")</f>
        <v>#REF!</v>
      </c>
      <c r="F13" s="111" t="e">
        <f>IF(ISNA(VLOOKUP($A13,DIEM!$A$7:$R$63790,IN_DTK!F$6,0))=FALSE,VLOOKUP($A13,DIEM!$A$7:$R$63790,IN_DTK!F$6,0),"")</f>
        <v>#REF!</v>
      </c>
      <c r="G13" s="111" t="e">
        <f>IF(ISNA(VLOOKUP($A13,DIEM!$A$7:$R$63790,IN_DTK!G$6,0))=FALSE,VLOOKUP($A13,DIEM!$A$7:$R$63790,IN_DTK!G$6,0),"")</f>
        <v>#REF!</v>
      </c>
      <c r="H13" s="107">
        <f>IF(ISNA(VLOOKUP($A13,DIEM!$A$7:$R$63790,IN_DTK!H$6,0))=FALSE,IF(H$9&lt;&gt;0,VLOOKUP($A13,DIEM!$A$7:$R$63790,IN_DTK!H$6,0),""),"")</f>
        <v>0</v>
      </c>
      <c r="I13" s="107">
        <f>IF(ISNA(VLOOKUP($A13,DIEM!$A$7:$R$63790,IN_DTK!I$6,0))=FALSE,IF(I$9&lt;&gt;0,VLOOKUP($A13,DIEM!$A$7:$R$63790,IN_DTK!I$6,0),""),"")</f>
        <v>0</v>
      </c>
      <c r="J13" s="107">
        <f>IF(ISNA(VLOOKUP($A13,DIEM!$A$7:$R$63790,IN_DTK!J$6,0))=FALSE,IF(J$9&lt;&gt;0,VLOOKUP($A13,DIEM!$A$7:$R$63790,IN_DTK!J$6,0),""),"")</f>
        <v>0</v>
      </c>
      <c r="K13" s="107">
        <f>IF(ISNA(VLOOKUP($A13,DIEM!$A$7:$R$63790,IN_DTK!K$6,0))=FALSE,IF(K$9&lt;&gt;0,VLOOKUP($A13,DIEM!$A$7:$R$63790,IN_DTK!K$6,0),""),"")</f>
        <v>0</v>
      </c>
      <c r="L13" s="107">
        <f>IF(ISNA(VLOOKUP($A13,DIEM!$A$7:$R$63790,IN_DTK!L$6,0))=FALSE,IF(L$9&lt;&gt;0,VLOOKUP($A13,DIEM!$A$7:$R$63790,IN_DTK!L$6,0),""),"")</f>
        <v>0</v>
      </c>
      <c r="M13" s="107">
        <f>IF(ISNA(VLOOKUP($A13,DIEM!$A$7:$R$63790,IN_DTK!M$6,0))=FALSE,IF(M$9&lt;&gt;0,VLOOKUP($A13,DIEM!$A$7:$R$63790,IN_DTK!M$6,0),""),"")</f>
        <v>0</v>
      </c>
      <c r="N13" s="107">
        <f>IF(ISNA(VLOOKUP($A13,DIEM!$A$7:$R$63790,IN_DTK!N$6,0))=FALSE,IF(N$9&lt;&gt;0,VLOOKUP($A13,DIEM!$A$7:$R$63790,IN_DTK!N$6,0),""),"")</f>
        <v>0</v>
      </c>
      <c r="O13" s="107">
        <f>IF(ISNA(VLOOKUP($A13,DIEM!$A$7:$R$63790,IN_DTK!O$6,0))=FALSE,IF(O$9&lt;&gt;0,VLOOKUP($A13,DIEM!$A$7:$R$63790,IN_DTK!O$6,0),""),"")</f>
        <v>0</v>
      </c>
      <c r="P13" s="107">
        <f>IF(ISNA(VLOOKUP($A13,DIEM!$A$7:$R$63790,IN_DTK!P$6,0))=FALSE,IF(P$9&lt;&gt;0,VLOOKUP($A13,DIEM!$A$7:$R$63790,IN_DTK!P$6,0),""),"")</f>
        <v>0</v>
      </c>
      <c r="Q13" s="108">
        <f>IF(ISNA(VLOOKUP($A13,DIEM!$A$7:$R$63790,IN_DTK!Q$6,0))=FALSE,VLOOKUP($A13,DIEM!$A$7:$R$63790,IN_DTK!Q$6,0),"")</f>
        <v>0</v>
      </c>
      <c r="R13" s="99" t="str">
        <f>IF(ISNA(VLOOKUP($A13,DIEM!$A$7:$R$63790,IN_DTK!R$6,0))=FALSE,VLOOKUP($A13,DIEM!$A$7:$R$63790,IN_DTK!R$6,0),"")</f>
        <v>Không</v>
      </c>
      <c r="S13" s="109" t="e">
        <f>IF(ISNA(VLOOKUP($A13,DIEM!$A$7:$R$63790,IN_DTK!S$6,0))=FALSE,VLOOKUP($A13,DIEM!$A$7:$R$63790,IN_DTK!S$6,0),"")</f>
        <v>#REF!</v>
      </c>
      <c r="T13" s="80" t="e">
        <f t="shared" si="0"/>
        <v>#REF!</v>
      </c>
      <c r="U13" s="80" t="e">
        <f t="shared" si="1"/>
        <v>#REF!</v>
      </c>
    </row>
    <row r="14" spans="1:21" s="80" customFormat="1" ht="20.25" customHeight="1">
      <c r="A14" s="78">
        <v>5</v>
      </c>
      <c r="B14" s="102">
        <f>--SUBTOTAL(2,C$7:C14)</f>
        <v>0</v>
      </c>
      <c r="C14" s="81" t="e">
        <f>IF(ISNA(VLOOKUP($A14,DIEM!$A$7:$R$63790,IN_DTK!C$6,0))=FALSE,VLOOKUP($A14,DIEM!$A$7:$R$63790,IN_DTK!C$6,0),"")</f>
        <v>#REF!</v>
      </c>
      <c r="D14" s="105" t="e">
        <f>IF(ISNA(VLOOKUP($A14,DIEM!$A$7:$R$63790,IN_DTK!D$6,0))=FALSE,VLOOKUP($A14,DIEM!$A$7:$R$63790,IN_DTK!D$6,0),"")</f>
        <v>#REF!</v>
      </c>
      <c r="E14" s="106" t="e">
        <f>IF(ISNA(VLOOKUP($A14,DIEM!$A$7:$R$63790,IN_DTK!E$6,0))=FALSE,VLOOKUP($A14,DIEM!$A$7:$R$63790,IN_DTK!E$6,0),"")</f>
        <v>#REF!</v>
      </c>
      <c r="F14" s="111" t="e">
        <f>IF(ISNA(VLOOKUP($A14,DIEM!$A$7:$R$63790,IN_DTK!F$6,0))=FALSE,VLOOKUP($A14,DIEM!$A$7:$R$63790,IN_DTK!F$6,0),"")</f>
        <v>#REF!</v>
      </c>
      <c r="G14" s="111" t="e">
        <f>IF(ISNA(VLOOKUP($A14,DIEM!$A$7:$R$63790,IN_DTK!G$6,0))=FALSE,VLOOKUP($A14,DIEM!$A$7:$R$63790,IN_DTK!G$6,0),"")</f>
        <v>#REF!</v>
      </c>
      <c r="H14" s="107">
        <f>IF(ISNA(VLOOKUP($A14,DIEM!$A$7:$R$63790,IN_DTK!H$6,0))=FALSE,IF(H$9&lt;&gt;0,VLOOKUP($A14,DIEM!$A$7:$R$63790,IN_DTK!H$6,0),""),"")</f>
        <v>0</v>
      </c>
      <c r="I14" s="107">
        <f>IF(ISNA(VLOOKUP($A14,DIEM!$A$7:$R$63790,IN_DTK!I$6,0))=FALSE,IF(I$9&lt;&gt;0,VLOOKUP($A14,DIEM!$A$7:$R$63790,IN_DTK!I$6,0),""),"")</f>
        <v>0</v>
      </c>
      <c r="J14" s="107">
        <f>IF(ISNA(VLOOKUP($A14,DIEM!$A$7:$R$63790,IN_DTK!J$6,0))=FALSE,IF(J$9&lt;&gt;0,VLOOKUP($A14,DIEM!$A$7:$R$63790,IN_DTK!J$6,0),""),"")</f>
        <v>0</v>
      </c>
      <c r="K14" s="107">
        <f>IF(ISNA(VLOOKUP($A14,DIEM!$A$7:$R$63790,IN_DTK!K$6,0))=FALSE,IF(K$9&lt;&gt;0,VLOOKUP($A14,DIEM!$A$7:$R$63790,IN_DTK!K$6,0),""),"")</f>
        <v>0</v>
      </c>
      <c r="L14" s="107">
        <f>IF(ISNA(VLOOKUP($A14,DIEM!$A$7:$R$63790,IN_DTK!L$6,0))=FALSE,IF(L$9&lt;&gt;0,VLOOKUP($A14,DIEM!$A$7:$R$63790,IN_DTK!L$6,0),""),"")</f>
        <v>0</v>
      </c>
      <c r="M14" s="107">
        <f>IF(ISNA(VLOOKUP($A14,DIEM!$A$7:$R$63790,IN_DTK!M$6,0))=FALSE,IF(M$9&lt;&gt;0,VLOOKUP($A14,DIEM!$A$7:$R$63790,IN_DTK!M$6,0),""),"")</f>
        <v>0</v>
      </c>
      <c r="N14" s="107">
        <f>IF(ISNA(VLOOKUP($A14,DIEM!$A$7:$R$63790,IN_DTK!N$6,0))=FALSE,IF(N$9&lt;&gt;0,VLOOKUP($A14,DIEM!$A$7:$R$63790,IN_DTK!N$6,0),""),"")</f>
        <v>0</v>
      </c>
      <c r="O14" s="107">
        <f>IF(ISNA(VLOOKUP($A14,DIEM!$A$7:$R$63790,IN_DTK!O$6,0))=FALSE,IF(O$9&lt;&gt;0,VLOOKUP($A14,DIEM!$A$7:$R$63790,IN_DTK!O$6,0),""),"")</f>
        <v>0</v>
      </c>
      <c r="P14" s="107">
        <f>IF(ISNA(VLOOKUP($A14,DIEM!$A$7:$R$63790,IN_DTK!P$6,0))=FALSE,IF(P$9&lt;&gt;0,VLOOKUP($A14,DIEM!$A$7:$R$63790,IN_DTK!P$6,0),""),"")</f>
        <v>0</v>
      </c>
      <c r="Q14" s="108">
        <f>IF(ISNA(VLOOKUP($A14,DIEM!$A$7:$R$63790,IN_DTK!Q$6,0))=FALSE,VLOOKUP($A14,DIEM!$A$7:$R$63790,IN_DTK!Q$6,0),"")</f>
        <v>0</v>
      </c>
      <c r="R14" s="99" t="str">
        <f>IF(ISNA(VLOOKUP($A14,DIEM!$A$7:$R$63790,IN_DTK!R$6,0))=FALSE,VLOOKUP($A14,DIEM!$A$7:$R$63790,IN_DTK!R$6,0),"")</f>
        <v>Không</v>
      </c>
      <c r="S14" s="109" t="e">
        <f>IF(ISNA(VLOOKUP($A14,DIEM!$A$7:$R$63790,IN_DTK!S$6,0))=FALSE,VLOOKUP($A14,DIEM!$A$7:$R$63790,IN_DTK!S$6,0),"")</f>
        <v>#REF!</v>
      </c>
      <c r="T14" s="80" t="e">
        <f t="shared" si="0"/>
        <v>#REF!</v>
      </c>
      <c r="U14" s="80" t="e">
        <f t="shared" si="1"/>
        <v>#REF!</v>
      </c>
    </row>
    <row r="15" spans="1:21" s="80" customFormat="1" ht="20.25" customHeight="1">
      <c r="A15" s="78">
        <v>6</v>
      </c>
      <c r="B15" s="102">
        <f>--SUBTOTAL(2,C$7:C15)</f>
        <v>0</v>
      </c>
      <c r="C15" s="81" t="e">
        <f>IF(ISNA(VLOOKUP($A15,DIEM!$A$7:$R$63790,IN_DTK!C$6,0))=FALSE,VLOOKUP($A15,DIEM!$A$7:$R$63790,IN_DTK!C$6,0),"")</f>
        <v>#REF!</v>
      </c>
      <c r="D15" s="105" t="e">
        <f>IF(ISNA(VLOOKUP($A15,DIEM!$A$7:$R$63790,IN_DTK!D$6,0))=FALSE,VLOOKUP($A15,DIEM!$A$7:$R$63790,IN_DTK!D$6,0),"")</f>
        <v>#REF!</v>
      </c>
      <c r="E15" s="106" t="e">
        <f>IF(ISNA(VLOOKUP($A15,DIEM!$A$7:$R$63790,IN_DTK!E$6,0))=FALSE,VLOOKUP($A15,DIEM!$A$7:$R$63790,IN_DTK!E$6,0),"")</f>
        <v>#REF!</v>
      </c>
      <c r="F15" s="111" t="e">
        <f>IF(ISNA(VLOOKUP($A15,DIEM!$A$7:$R$63790,IN_DTK!F$6,0))=FALSE,VLOOKUP($A15,DIEM!$A$7:$R$63790,IN_DTK!F$6,0),"")</f>
        <v>#REF!</v>
      </c>
      <c r="G15" s="111" t="e">
        <f>IF(ISNA(VLOOKUP($A15,DIEM!$A$7:$R$63790,IN_DTK!G$6,0))=FALSE,VLOOKUP($A15,DIEM!$A$7:$R$63790,IN_DTK!G$6,0),"")</f>
        <v>#REF!</v>
      </c>
      <c r="H15" s="107">
        <f>IF(ISNA(VLOOKUP($A15,DIEM!$A$7:$R$63790,IN_DTK!H$6,0))=FALSE,IF(H$9&lt;&gt;0,VLOOKUP($A15,DIEM!$A$7:$R$63790,IN_DTK!H$6,0),""),"")</f>
        <v>0</v>
      </c>
      <c r="I15" s="107">
        <f>IF(ISNA(VLOOKUP($A15,DIEM!$A$7:$R$63790,IN_DTK!I$6,0))=FALSE,IF(I$9&lt;&gt;0,VLOOKUP($A15,DIEM!$A$7:$R$63790,IN_DTK!I$6,0),""),"")</f>
        <v>0</v>
      </c>
      <c r="J15" s="107">
        <f>IF(ISNA(VLOOKUP($A15,DIEM!$A$7:$R$63790,IN_DTK!J$6,0))=FALSE,IF(J$9&lt;&gt;0,VLOOKUP($A15,DIEM!$A$7:$R$63790,IN_DTK!J$6,0),""),"")</f>
        <v>0</v>
      </c>
      <c r="K15" s="107">
        <f>IF(ISNA(VLOOKUP($A15,DIEM!$A$7:$R$63790,IN_DTK!K$6,0))=FALSE,IF(K$9&lt;&gt;0,VLOOKUP($A15,DIEM!$A$7:$R$63790,IN_DTK!K$6,0),""),"")</f>
        <v>0</v>
      </c>
      <c r="L15" s="107">
        <f>IF(ISNA(VLOOKUP($A15,DIEM!$A$7:$R$63790,IN_DTK!L$6,0))=FALSE,IF(L$9&lt;&gt;0,VLOOKUP($A15,DIEM!$A$7:$R$63790,IN_DTK!L$6,0),""),"")</f>
        <v>0</v>
      </c>
      <c r="M15" s="107">
        <f>IF(ISNA(VLOOKUP($A15,DIEM!$A$7:$R$63790,IN_DTK!M$6,0))=FALSE,IF(M$9&lt;&gt;0,VLOOKUP($A15,DIEM!$A$7:$R$63790,IN_DTK!M$6,0),""),"")</f>
        <v>0</v>
      </c>
      <c r="N15" s="107">
        <f>IF(ISNA(VLOOKUP($A15,DIEM!$A$7:$R$63790,IN_DTK!N$6,0))=FALSE,IF(N$9&lt;&gt;0,VLOOKUP($A15,DIEM!$A$7:$R$63790,IN_DTK!N$6,0),""),"")</f>
        <v>0</v>
      </c>
      <c r="O15" s="107">
        <f>IF(ISNA(VLOOKUP($A15,DIEM!$A$7:$R$63790,IN_DTK!O$6,0))=FALSE,IF(O$9&lt;&gt;0,VLOOKUP($A15,DIEM!$A$7:$R$63790,IN_DTK!O$6,0),""),"")</f>
        <v>0</v>
      </c>
      <c r="P15" s="107">
        <f>IF(ISNA(VLOOKUP($A15,DIEM!$A$7:$R$63790,IN_DTK!P$6,0))=FALSE,IF(P$9&lt;&gt;0,VLOOKUP($A15,DIEM!$A$7:$R$63790,IN_DTK!P$6,0),""),"")</f>
        <v>0</v>
      </c>
      <c r="Q15" s="108">
        <f>IF(ISNA(VLOOKUP($A15,DIEM!$A$7:$R$63790,IN_DTK!Q$6,0))=FALSE,VLOOKUP($A15,DIEM!$A$7:$R$63790,IN_DTK!Q$6,0),"")</f>
        <v>0</v>
      </c>
      <c r="R15" s="99" t="str">
        <f>IF(ISNA(VLOOKUP($A15,DIEM!$A$7:$R$63790,IN_DTK!R$6,0))=FALSE,VLOOKUP($A15,DIEM!$A$7:$R$63790,IN_DTK!R$6,0),"")</f>
        <v>Không</v>
      </c>
      <c r="S15" s="109" t="e">
        <f>IF(ISNA(VLOOKUP($A15,DIEM!$A$7:$R$63790,IN_DTK!S$6,0))=FALSE,VLOOKUP($A15,DIEM!$A$7:$R$63790,IN_DTK!S$6,0),"")</f>
        <v>#REF!</v>
      </c>
      <c r="T15" s="80" t="e">
        <f t="shared" si="0"/>
        <v>#REF!</v>
      </c>
      <c r="U15" s="80" t="e">
        <f t="shared" si="1"/>
        <v>#REF!</v>
      </c>
    </row>
    <row r="16" spans="1:21" s="80" customFormat="1" ht="20.25" customHeight="1">
      <c r="A16" s="78">
        <v>7</v>
      </c>
      <c r="B16" s="102">
        <f>--SUBTOTAL(2,C$7:C16)</f>
        <v>0</v>
      </c>
      <c r="C16" s="81" t="e">
        <f>IF(ISNA(VLOOKUP($A16,DIEM!$A$7:$R$63790,IN_DTK!C$6,0))=FALSE,VLOOKUP($A16,DIEM!$A$7:$R$63790,IN_DTK!C$6,0),"")</f>
        <v>#REF!</v>
      </c>
      <c r="D16" s="105" t="e">
        <f>IF(ISNA(VLOOKUP($A16,DIEM!$A$7:$R$63790,IN_DTK!D$6,0))=FALSE,VLOOKUP($A16,DIEM!$A$7:$R$63790,IN_DTK!D$6,0),"")</f>
        <v>#REF!</v>
      </c>
      <c r="E16" s="106" t="e">
        <f>IF(ISNA(VLOOKUP($A16,DIEM!$A$7:$R$63790,IN_DTK!E$6,0))=FALSE,VLOOKUP($A16,DIEM!$A$7:$R$63790,IN_DTK!E$6,0),"")</f>
        <v>#REF!</v>
      </c>
      <c r="F16" s="111" t="e">
        <f>IF(ISNA(VLOOKUP($A16,DIEM!$A$7:$R$63790,IN_DTK!F$6,0))=FALSE,VLOOKUP($A16,DIEM!$A$7:$R$63790,IN_DTK!F$6,0),"")</f>
        <v>#REF!</v>
      </c>
      <c r="G16" s="111" t="e">
        <f>IF(ISNA(VLOOKUP($A16,DIEM!$A$7:$R$63790,IN_DTK!G$6,0))=FALSE,VLOOKUP($A16,DIEM!$A$7:$R$63790,IN_DTK!G$6,0),"")</f>
        <v>#REF!</v>
      </c>
      <c r="H16" s="107">
        <f>IF(ISNA(VLOOKUP($A16,DIEM!$A$7:$R$63790,IN_DTK!H$6,0))=FALSE,IF(H$9&lt;&gt;0,VLOOKUP($A16,DIEM!$A$7:$R$63790,IN_DTK!H$6,0),""),"")</f>
        <v>0</v>
      </c>
      <c r="I16" s="107">
        <f>IF(ISNA(VLOOKUP($A16,DIEM!$A$7:$R$63790,IN_DTK!I$6,0))=FALSE,IF(I$9&lt;&gt;0,VLOOKUP($A16,DIEM!$A$7:$R$63790,IN_DTK!I$6,0),""),"")</f>
        <v>0</v>
      </c>
      <c r="J16" s="107">
        <f>IF(ISNA(VLOOKUP($A16,DIEM!$A$7:$R$63790,IN_DTK!J$6,0))=FALSE,IF(J$9&lt;&gt;0,VLOOKUP($A16,DIEM!$A$7:$R$63790,IN_DTK!J$6,0),""),"")</f>
        <v>0</v>
      </c>
      <c r="K16" s="107">
        <f>IF(ISNA(VLOOKUP($A16,DIEM!$A$7:$R$63790,IN_DTK!K$6,0))=FALSE,IF(K$9&lt;&gt;0,VLOOKUP($A16,DIEM!$A$7:$R$63790,IN_DTK!K$6,0),""),"")</f>
        <v>0</v>
      </c>
      <c r="L16" s="107">
        <f>IF(ISNA(VLOOKUP($A16,DIEM!$A$7:$R$63790,IN_DTK!L$6,0))=FALSE,IF(L$9&lt;&gt;0,VLOOKUP($A16,DIEM!$A$7:$R$63790,IN_DTK!L$6,0),""),"")</f>
        <v>0</v>
      </c>
      <c r="M16" s="107">
        <f>IF(ISNA(VLOOKUP($A16,DIEM!$A$7:$R$63790,IN_DTK!M$6,0))=FALSE,IF(M$9&lt;&gt;0,VLOOKUP($A16,DIEM!$A$7:$R$63790,IN_DTK!M$6,0),""),"")</f>
        <v>0</v>
      </c>
      <c r="N16" s="107">
        <f>IF(ISNA(VLOOKUP($A16,DIEM!$A$7:$R$63790,IN_DTK!N$6,0))=FALSE,IF(N$9&lt;&gt;0,VLOOKUP($A16,DIEM!$A$7:$R$63790,IN_DTK!N$6,0),""),"")</f>
        <v>0</v>
      </c>
      <c r="O16" s="107">
        <f>IF(ISNA(VLOOKUP($A16,DIEM!$A$7:$R$63790,IN_DTK!O$6,0))=FALSE,IF(O$9&lt;&gt;0,VLOOKUP($A16,DIEM!$A$7:$R$63790,IN_DTK!O$6,0),""),"")</f>
        <v>0</v>
      </c>
      <c r="P16" s="107">
        <f>IF(ISNA(VLOOKUP($A16,DIEM!$A$7:$R$63790,IN_DTK!P$6,0))=FALSE,IF(P$9&lt;&gt;0,VLOOKUP($A16,DIEM!$A$7:$R$63790,IN_DTK!P$6,0),""),"")</f>
        <v>0</v>
      </c>
      <c r="Q16" s="108">
        <f>IF(ISNA(VLOOKUP($A16,DIEM!$A$7:$R$63790,IN_DTK!Q$6,0))=FALSE,VLOOKUP($A16,DIEM!$A$7:$R$63790,IN_DTK!Q$6,0),"")</f>
        <v>0</v>
      </c>
      <c r="R16" s="99" t="str">
        <f>IF(ISNA(VLOOKUP($A16,DIEM!$A$7:$R$63790,IN_DTK!R$6,0))=FALSE,VLOOKUP($A16,DIEM!$A$7:$R$63790,IN_DTK!R$6,0),"")</f>
        <v>Không</v>
      </c>
      <c r="S16" s="109" t="e">
        <f>IF(ISNA(VLOOKUP($A16,DIEM!$A$7:$R$63790,IN_DTK!S$6,0))=FALSE,VLOOKUP($A16,DIEM!$A$7:$R$63790,IN_DTK!S$6,0),"")</f>
        <v>#REF!</v>
      </c>
      <c r="T16" s="80" t="e">
        <f t="shared" si="0"/>
        <v>#REF!</v>
      </c>
      <c r="U16" s="80" t="e">
        <f t="shared" si="1"/>
        <v>#REF!</v>
      </c>
    </row>
    <row r="17" spans="1:21" s="80" customFormat="1" ht="20.25" customHeight="1">
      <c r="A17" s="78">
        <v>8</v>
      </c>
      <c r="B17" s="102">
        <f>--SUBTOTAL(2,C$7:C17)</f>
        <v>0</v>
      </c>
      <c r="C17" s="81" t="e">
        <f>IF(ISNA(VLOOKUP($A17,DIEM!$A$7:$R$63790,IN_DTK!C$6,0))=FALSE,VLOOKUP($A17,DIEM!$A$7:$R$63790,IN_DTK!C$6,0),"")</f>
        <v>#REF!</v>
      </c>
      <c r="D17" s="105" t="e">
        <f>IF(ISNA(VLOOKUP($A17,DIEM!$A$7:$R$63790,IN_DTK!D$6,0))=FALSE,VLOOKUP($A17,DIEM!$A$7:$R$63790,IN_DTK!D$6,0),"")</f>
        <v>#REF!</v>
      </c>
      <c r="E17" s="106" t="e">
        <f>IF(ISNA(VLOOKUP($A17,DIEM!$A$7:$R$63790,IN_DTK!E$6,0))=FALSE,VLOOKUP($A17,DIEM!$A$7:$R$63790,IN_DTK!E$6,0),"")</f>
        <v>#REF!</v>
      </c>
      <c r="F17" s="111" t="e">
        <f>IF(ISNA(VLOOKUP($A17,DIEM!$A$7:$R$63790,IN_DTK!F$6,0))=FALSE,VLOOKUP($A17,DIEM!$A$7:$R$63790,IN_DTK!F$6,0),"")</f>
        <v>#REF!</v>
      </c>
      <c r="G17" s="111" t="e">
        <f>IF(ISNA(VLOOKUP($A17,DIEM!$A$7:$R$63790,IN_DTK!G$6,0))=FALSE,VLOOKUP($A17,DIEM!$A$7:$R$63790,IN_DTK!G$6,0),"")</f>
        <v>#REF!</v>
      </c>
      <c r="H17" s="107">
        <f>IF(ISNA(VLOOKUP($A17,DIEM!$A$7:$R$63790,IN_DTK!H$6,0))=FALSE,IF(H$9&lt;&gt;0,VLOOKUP($A17,DIEM!$A$7:$R$63790,IN_DTK!H$6,0),""),"")</f>
        <v>0</v>
      </c>
      <c r="I17" s="107">
        <f>IF(ISNA(VLOOKUP($A17,DIEM!$A$7:$R$63790,IN_DTK!I$6,0))=FALSE,IF(I$9&lt;&gt;0,VLOOKUP($A17,DIEM!$A$7:$R$63790,IN_DTK!I$6,0),""),"")</f>
        <v>0</v>
      </c>
      <c r="J17" s="107">
        <f>IF(ISNA(VLOOKUP($A17,DIEM!$A$7:$R$63790,IN_DTK!J$6,0))=FALSE,IF(J$9&lt;&gt;0,VLOOKUP($A17,DIEM!$A$7:$R$63790,IN_DTK!J$6,0),""),"")</f>
        <v>0</v>
      </c>
      <c r="K17" s="107">
        <f>IF(ISNA(VLOOKUP($A17,DIEM!$A$7:$R$63790,IN_DTK!K$6,0))=FALSE,IF(K$9&lt;&gt;0,VLOOKUP($A17,DIEM!$A$7:$R$63790,IN_DTK!K$6,0),""),"")</f>
        <v>0</v>
      </c>
      <c r="L17" s="107">
        <f>IF(ISNA(VLOOKUP($A17,DIEM!$A$7:$R$63790,IN_DTK!L$6,0))=FALSE,IF(L$9&lt;&gt;0,VLOOKUP($A17,DIEM!$A$7:$R$63790,IN_DTK!L$6,0),""),"")</f>
        <v>0</v>
      </c>
      <c r="M17" s="107">
        <f>IF(ISNA(VLOOKUP($A17,DIEM!$A$7:$R$63790,IN_DTK!M$6,0))=FALSE,IF(M$9&lt;&gt;0,VLOOKUP($A17,DIEM!$A$7:$R$63790,IN_DTK!M$6,0),""),"")</f>
        <v>0</v>
      </c>
      <c r="N17" s="107">
        <f>IF(ISNA(VLOOKUP($A17,DIEM!$A$7:$R$63790,IN_DTK!N$6,0))=FALSE,IF(N$9&lt;&gt;0,VLOOKUP($A17,DIEM!$A$7:$R$63790,IN_DTK!N$6,0),""),"")</f>
        <v>0</v>
      </c>
      <c r="O17" s="107">
        <f>IF(ISNA(VLOOKUP($A17,DIEM!$A$7:$R$63790,IN_DTK!O$6,0))=FALSE,IF(O$9&lt;&gt;0,VLOOKUP($A17,DIEM!$A$7:$R$63790,IN_DTK!O$6,0),""),"")</f>
        <v>0</v>
      </c>
      <c r="P17" s="107">
        <f>IF(ISNA(VLOOKUP($A17,DIEM!$A$7:$R$63790,IN_DTK!P$6,0))=FALSE,IF(P$9&lt;&gt;0,VLOOKUP($A17,DIEM!$A$7:$R$63790,IN_DTK!P$6,0),""),"")</f>
        <v>0</v>
      </c>
      <c r="Q17" s="108">
        <f>IF(ISNA(VLOOKUP($A17,DIEM!$A$7:$R$63790,IN_DTK!Q$6,0))=FALSE,VLOOKUP($A17,DIEM!$A$7:$R$63790,IN_DTK!Q$6,0),"")</f>
        <v>0</v>
      </c>
      <c r="R17" s="99" t="str">
        <f>IF(ISNA(VLOOKUP($A17,DIEM!$A$7:$R$63790,IN_DTK!R$6,0))=FALSE,VLOOKUP($A17,DIEM!$A$7:$R$63790,IN_DTK!R$6,0),"")</f>
        <v>Không</v>
      </c>
      <c r="S17" s="109" t="e">
        <f>IF(ISNA(VLOOKUP($A17,DIEM!$A$7:$R$63790,IN_DTK!S$6,0))=FALSE,VLOOKUP($A17,DIEM!$A$7:$R$63790,IN_DTK!S$6,0),"")</f>
        <v>#REF!</v>
      </c>
      <c r="T17" s="80" t="e">
        <f t="shared" si="0"/>
        <v>#REF!</v>
      </c>
      <c r="U17" s="80" t="e">
        <f t="shared" si="1"/>
        <v>#REF!</v>
      </c>
    </row>
    <row r="18" spans="1:21" s="80" customFormat="1" ht="20.25" customHeight="1">
      <c r="A18" s="78">
        <v>9</v>
      </c>
      <c r="B18" s="102">
        <f>--SUBTOTAL(2,C$7:C18)</f>
        <v>0</v>
      </c>
      <c r="C18" s="81" t="e">
        <f>IF(ISNA(VLOOKUP($A18,DIEM!$A$7:$R$63790,IN_DTK!C$6,0))=FALSE,VLOOKUP($A18,DIEM!$A$7:$R$63790,IN_DTK!C$6,0),"")</f>
        <v>#REF!</v>
      </c>
      <c r="D18" s="105" t="e">
        <f>IF(ISNA(VLOOKUP($A18,DIEM!$A$7:$R$63790,IN_DTK!D$6,0))=FALSE,VLOOKUP($A18,DIEM!$A$7:$R$63790,IN_DTK!D$6,0),"")</f>
        <v>#REF!</v>
      </c>
      <c r="E18" s="106" t="e">
        <f>IF(ISNA(VLOOKUP($A18,DIEM!$A$7:$R$63790,IN_DTK!E$6,0))=FALSE,VLOOKUP($A18,DIEM!$A$7:$R$63790,IN_DTK!E$6,0),"")</f>
        <v>#REF!</v>
      </c>
      <c r="F18" s="111" t="e">
        <f>IF(ISNA(VLOOKUP($A18,DIEM!$A$7:$R$63790,IN_DTK!F$6,0))=FALSE,VLOOKUP($A18,DIEM!$A$7:$R$63790,IN_DTK!F$6,0),"")</f>
        <v>#REF!</v>
      </c>
      <c r="G18" s="111" t="e">
        <f>IF(ISNA(VLOOKUP($A18,DIEM!$A$7:$R$63790,IN_DTK!G$6,0))=FALSE,VLOOKUP($A18,DIEM!$A$7:$R$63790,IN_DTK!G$6,0),"")</f>
        <v>#REF!</v>
      </c>
      <c r="H18" s="107">
        <f>IF(ISNA(VLOOKUP($A18,DIEM!$A$7:$R$63790,IN_DTK!H$6,0))=FALSE,IF(H$9&lt;&gt;0,VLOOKUP($A18,DIEM!$A$7:$R$63790,IN_DTK!H$6,0),""),"")</f>
        <v>0</v>
      </c>
      <c r="I18" s="107">
        <f>IF(ISNA(VLOOKUP($A18,DIEM!$A$7:$R$63790,IN_DTK!I$6,0))=FALSE,IF(I$9&lt;&gt;0,VLOOKUP($A18,DIEM!$A$7:$R$63790,IN_DTK!I$6,0),""),"")</f>
        <v>0</v>
      </c>
      <c r="J18" s="107">
        <f>IF(ISNA(VLOOKUP($A18,DIEM!$A$7:$R$63790,IN_DTK!J$6,0))=FALSE,IF(J$9&lt;&gt;0,VLOOKUP($A18,DIEM!$A$7:$R$63790,IN_DTK!J$6,0),""),"")</f>
        <v>0</v>
      </c>
      <c r="K18" s="107">
        <f>IF(ISNA(VLOOKUP($A18,DIEM!$A$7:$R$63790,IN_DTK!K$6,0))=FALSE,IF(K$9&lt;&gt;0,VLOOKUP($A18,DIEM!$A$7:$R$63790,IN_DTK!K$6,0),""),"")</f>
        <v>0</v>
      </c>
      <c r="L18" s="107">
        <f>IF(ISNA(VLOOKUP($A18,DIEM!$A$7:$R$63790,IN_DTK!L$6,0))=FALSE,IF(L$9&lt;&gt;0,VLOOKUP($A18,DIEM!$A$7:$R$63790,IN_DTK!L$6,0),""),"")</f>
        <v>0</v>
      </c>
      <c r="M18" s="107">
        <f>IF(ISNA(VLOOKUP($A18,DIEM!$A$7:$R$63790,IN_DTK!M$6,0))=FALSE,IF(M$9&lt;&gt;0,VLOOKUP($A18,DIEM!$A$7:$R$63790,IN_DTK!M$6,0),""),"")</f>
        <v>0</v>
      </c>
      <c r="N18" s="107">
        <f>IF(ISNA(VLOOKUP($A18,DIEM!$A$7:$R$63790,IN_DTK!N$6,0))=FALSE,IF(N$9&lt;&gt;0,VLOOKUP($A18,DIEM!$A$7:$R$63790,IN_DTK!N$6,0),""),"")</f>
        <v>0</v>
      </c>
      <c r="O18" s="107">
        <f>IF(ISNA(VLOOKUP($A18,DIEM!$A$7:$R$63790,IN_DTK!O$6,0))=FALSE,IF(O$9&lt;&gt;0,VLOOKUP($A18,DIEM!$A$7:$R$63790,IN_DTK!O$6,0),""),"")</f>
        <v>0</v>
      </c>
      <c r="P18" s="107">
        <f>IF(ISNA(VLOOKUP($A18,DIEM!$A$7:$R$63790,IN_DTK!P$6,0))=FALSE,IF(P$9&lt;&gt;0,VLOOKUP($A18,DIEM!$A$7:$R$63790,IN_DTK!P$6,0),""),"")</f>
        <v>0</v>
      </c>
      <c r="Q18" s="108">
        <f>IF(ISNA(VLOOKUP($A18,DIEM!$A$7:$R$63790,IN_DTK!Q$6,0))=FALSE,VLOOKUP($A18,DIEM!$A$7:$R$63790,IN_DTK!Q$6,0),"")</f>
        <v>0</v>
      </c>
      <c r="R18" s="99" t="str">
        <f>IF(ISNA(VLOOKUP($A18,DIEM!$A$7:$R$63790,IN_DTK!R$6,0))=FALSE,VLOOKUP($A18,DIEM!$A$7:$R$63790,IN_DTK!R$6,0),"")</f>
        <v>Không</v>
      </c>
      <c r="S18" s="109" t="e">
        <f>IF(ISNA(VLOOKUP($A18,DIEM!$A$7:$R$63790,IN_DTK!S$6,0))=FALSE,VLOOKUP($A18,DIEM!$A$7:$R$63790,IN_DTK!S$6,0),"")</f>
        <v>#REF!</v>
      </c>
      <c r="T18" s="80" t="e">
        <f t="shared" si="0"/>
        <v>#REF!</v>
      </c>
      <c r="U18" s="80" t="e">
        <f t="shared" si="1"/>
        <v>#REF!</v>
      </c>
    </row>
    <row r="19" spans="1:21" s="80" customFormat="1" ht="20.25" customHeight="1">
      <c r="A19" s="78">
        <v>10</v>
      </c>
      <c r="B19" s="102">
        <f>--SUBTOTAL(2,C$7:C19)</f>
        <v>0</v>
      </c>
      <c r="C19" s="81" t="e">
        <f>IF(ISNA(VLOOKUP($A19,DIEM!$A$7:$R$63790,IN_DTK!C$6,0))=FALSE,VLOOKUP($A19,DIEM!$A$7:$R$63790,IN_DTK!C$6,0),"")</f>
        <v>#REF!</v>
      </c>
      <c r="D19" s="105" t="e">
        <f>IF(ISNA(VLOOKUP($A19,DIEM!$A$7:$R$63790,IN_DTK!D$6,0))=FALSE,VLOOKUP($A19,DIEM!$A$7:$R$63790,IN_DTK!D$6,0),"")</f>
        <v>#REF!</v>
      </c>
      <c r="E19" s="106" t="e">
        <f>IF(ISNA(VLOOKUP($A19,DIEM!$A$7:$R$63790,IN_DTK!E$6,0))=FALSE,VLOOKUP($A19,DIEM!$A$7:$R$63790,IN_DTK!E$6,0),"")</f>
        <v>#REF!</v>
      </c>
      <c r="F19" s="111" t="e">
        <f>IF(ISNA(VLOOKUP($A19,DIEM!$A$7:$R$63790,IN_DTK!F$6,0))=FALSE,VLOOKUP($A19,DIEM!$A$7:$R$63790,IN_DTK!F$6,0),"")</f>
        <v>#REF!</v>
      </c>
      <c r="G19" s="111" t="e">
        <f>IF(ISNA(VLOOKUP($A19,DIEM!$A$7:$R$63790,IN_DTK!G$6,0))=FALSE,VLOOKUP($A19,DIEM!$A$7:$R$63790,IN_DTK!G$6,0),"")</f>
        <v>#REF!</v>
      </c>
      <c r="H19" s="107">
        <f>IF(ISNA(VLOOKUP($A19,DIEM!$A$7:$R$63790,IN_DTK!H$6,0))=FALSE,IF(H$9&lt;&gt;0,VLOOKUP($A19,DIEM!$A$7:$R$63790,IN_DTK!H$6,0),""),"")</f>
        <v>0</v>
      </c>
      <c r="I19" s="107">
        <f>IF(ISNA(VLOOKUP($A19,DIEM!$A$7:$R$63790,IN_DTK!I$6,0))=FALSE,IF(I$9&lt;&gt;0,VLOOKUP($A19,DIEM!$A$7:$R$63790,IN_DTK!I$6,0),""),"")</f>
        <v>0</v>
      </c>
      <c r="J19" s="107">
        <f>IF(ISNA(VLOOKUP($A19,DIEM!$A$7:$R$63790,IN_DTK!J$6,0))=FALSE,IF(J$9&lt;&gt;0,VLOOKUP($A19,DIEM!$A$7:$R$63790,IN_DTK!J$6,0),""),"")</f>
        <v>0</v>
      </c>
      <c r="K19" s="107">
        <f>IF(ISNA(VLOOKUP($A19,DIEM!$A$7:$R$63790,IN_DTK!K$6,0))=FALSE,IF(K$9&lt;&gt;0,VLOOKUP($A19,DIEM!$A$7:$R$63790,IN_DTK!K$6,0),""),"")</f>
        <v>0</v>
      </c>
      <c r="L19" s="107">
        <f>IF(ISNA(VLOOKUP($A19,DIEM!$A$7:$R$63790,IN_DTK!L$6,0))=FALSE,IF(L$9&lt;&gt;0,VLOOKUP($A19,DIEM!$A$7:$R$63790,IN_DTK!L$6,0),""),"")</f>
        <v>0</v>
      </c>
      <c r="M19" s="107">
        <f>IF(ISNA(VLOOKUP($A19,DIEM!$A$7:$R$63790,IN_DTK!M$6,0))=FALSE,IF(M$9&lt;&gt;0,VLOOKUP($A19,DIEM!$A$7:$R$63790,IN_DTK!M$6,0),""),"")</f>
        <v>0</v>
      </c>
      <c r="N19" s="107">
        <f>IF(ISNA(VLOOKUP($A19,DIEM!$A$7:$R$63790,IN_DTK!N$6,0))=FALSE,IF(N$9&lt;&gt;0,VLOOKUP($A19,DIEM!$A$7:$R$63790,IN_DTK!N$6,0),""),"")</f>
        <v>0</v>
      </c>
      <c r="O19" s="107">
        <f>IF(ISNA(VLOOKUP($A19,DIEM!$A$7:$R$63790,IN_DTK!O$6,0))=FALSE,IF(O$9&lt;&gt;0,VLOOKUP($A19,DIEM!$A$7:$R$63790,IN_DTK!O$6,0),""),"")</f>
        <v>0</v>
      </c>
      <c r="P19" s="107">
        <f>IF(ISNA(VLOOKUP($A19,DIEM!$A$7:$R$63790,IN_DTK!P$6,0))=FALSE,IF(P$9&lt;&gt;0,VLOOKUP($A19,DIEM!$A$7:$R$63790,IN_DTK!P$6,0),""),"")</f>
        <v>0</v>
      </c>
      <c r="Q19" s="108">
        <f>IF(ISNA(VLOOKUP($A19,DIEM!$A$7:$R$63790,IN_DTK!Q$6,0))=FALSE,VLOOKUP($A19,DIEM!$A$7:$R$63790,IN_DTK!Q$6,0),"")</f>
        <v>0</v>
      </c>
      <c r="R19" s="99" t="str">
        <f>IF(ISNA(VLOOKUP($A19,DIEM!$A$7:$R$63790,IN_DTK!R$6,0))=FALSE,VLOOKUP($A19,DIEM!$A$7:$R$63790,IN_DTK!R$6,0),"")</f>
        <v>Không</v>
      </c>
      <c r="S19" s="109" t="e">
        <f>IF(ISNA(VLOOKUP($A19,DIEM!$A$7:$R$63790,IN_DTK!S$6,0))=FALSE,VLOOKUP($A19,DIEM!$A$7:$R$63790,IN_DTK!S$6,0),"")</f>
        <v>#REF!</v>
      </c>
      <c r="T19" s="80" t="e">
        <f t="shared" si="0"/>
        <v>#REF!</v>
      </c>
      <c r="U19" s="80" t="e">
        <f t="shared" si="1"/>
        <v>#REF!</v>
      </c>
    </row>
    <row r="20" spans="1:21" s="80" customFormat="1" ht="20.25" customHeight="1">
      <c r="A20" s="78">
        <v>11</v>
      </c>
      <c r="B20" s="102">
        <f>--SUBTOTAL(2,C$7:C20)</f>
        <v>0</v>
      </c>
      <c r="C20" s="81" t="e">
        <f>IF(ISNA(VLOOKUP($A20,DIEM!$A$7:$R$63790,IN_DTK!C$6,0))=FALSE,VLOOKUP($A20,DIEM!$A$7:$R$63790,IN_DTK!C$6,0),"")</f>
        <v>#REF!</v>
      </c>
      <c r="D20" s="105" t="e">
        <f>IF(ISNA(VLOOKUP($A20,DIEM!$A$7:$R$63790,IN_DTK!D$6,0))=FALSE,VLOOKUP($A20,DIEM!$A$7:$R$63790,IN_DTK!D$6,0),"")</f>
        <v>#REF!</v>
      </c>
      <c r="E20" s="106" t="e">
        <f>IF(ISNA(VLOOKUP($A20,DIEM!$A$7:$R$63790,IN_DTK!E$6,0))=FALSE,VLOOKUP($A20,DIEM!$A$7:$R$63790,IN_DTK!E$6,0),"")</f>
        <v>#REF!</v>
      </c>
      <c r="F20" s="111" t="e">
        <f>IF(ISNA(VLOOKUP($A20,DIEM!$A$7:$R$63790,IN_DTK!F$6,0))=FALSE,VLOOKUP($A20,DIEM!$A$7:$R$63790,IN_DTK!F$6,0),"")</f>
        <v>#REF!</v>
      </c>
      <c r="G20" s="111" t="e">
        <f>IF(ISNA(VLOOKUP($A20,DIEM!$A$7:$R$63790,IN_DTK!G$6,0))=FALSE,VLOOKUP($A20,DIEM!$A$7:$R$63790,IN_DTK!G$6,0),"")</f>
        <v>#REF!</v>
      </c>
      <c r="H20" s="107">
        <f>IF(ISNA(VLOOKUP($A20,DIEM!$A$7:$R$63790,IN_DTK!H$6,0))=FALSE,IF(H$9&lt;&gt;0,VLOOKUP($A20,DIEM!$A$7:$R$63790,IN_DTK!H$6,0),""),"")</f>
        <v>0</v>
      </c>
      <c r="I20" s="107">
        <f>IF(ISNA(VLOOKUP($A20,DIEM!$A$7:$R$63790,IN_DTK!I$6,0))=FALSE,IF(I$9&lt;&gt;0,VLOOKUP($A20,DIEM!$A$7:$R$63790,IN_DTK!I$6,0),""),"")</f>
        <v>0</v>
      </c>
      <c r="J20" s="107">
        <f>IF(ISNA(VLOOKUP($A20,DIEM!$A$7:$R$63790,IN_DTK!J$6,0))=FALSE,IF(J$9&lt;&gt;0,VLOOKUP($A20,DIEM!$A$7:$R$63790,IN_DTK!J$6,0),""),"")</f>
        <v>0</v>
      </c>
      <c r="K20" s="107">
        <f>IF(ISNA(VLOOKUP($A20,DIEM!$A$7:$R$63790,IN_DTK!K$6,0))=FALSE,IF(K$9&lt;&gt;0,VLOOKUP($A20,DIEM!$A$7:$R$63790,IN_DTK!K$6,0),""),"")</f>
        <v>0</v>
      </c>
      <c r="L20" s="107">
        <f>IF(ISNA(VLOOKUP($A20,DIEM!$A$7:$R$63790,IN_DTK!L$6,0))=FALSE,IF(L$9&lt;&gt;0,VLOOKUP($A20,DIEM!$A$7:$R$63790,IN_DTK!L$6,0),""),"")</f>
        <v>0</v>
      </c>
      <c r="M20" s="107">
        <f>IF(ISNA(VLOOKUP($A20,DIEM!$A$7:$R$63790,IN_DTK!M$6,0))=FALSE,IF(M$9&lt;&gt;0,VLOOKUP($A20,DIEM!$A$7:$R$63790,IN_DTK!M$6,0),""),"")</f>
        <v>0</v>
      </c>
      <c r="N20" s="107">
        <f>IF(ISNA(VLOOKUP($A20,DIEM!$A$7:$R$63790,IN_DTK!N$6,0))=FALSE,IF(N$9&lt;&gt;0,VLOOKUP($A20,DIEM!$A$7:$R$63790,IN_DTK!N$6,0),""),"")</f>
        <v>0</v>
      </c>
      <c r="O20" s="107">
        <f>IF(ISNA(VLOOKUP($A20,DIEM!$A$7:$R$63790,IN_DTK!O$6,0))=FALSE,IF(O$9&lt;&gt;0,VLOOKUP($A20,DIEM!$A$7:$R$63790,IN_DTK!O$6,0),""),"")</f>
        <v>0</v>
      </c>
      <c r="P20" s="107">
        <f>IF(ISNA(VLOOKUP($A20,DIEM!$A$7:$R$63790,IN_DTK!P$6,0))=FALSE,IF(P$9&lt;&gt;0,VLOOKUP($A20,DIEM!$A$7:$R$63790,IN_DTK!P$6,0),""),"")</f>
        <v>0</v>
      </c>
      <c r="Q20" s="108">
        <f>IF(ISNA(VLOOKUP($A20,DIEM!$A$7:$R$63790,IN_DTK!Q$6,0))=FALSE,VLOOKUP($A20,DIEM!$A$7:$R$63790,IN_DTK!Q$6,0),"")</f>
        <v>0</v>
      </c>
      <c r="R20" s="99" t="str">
        <f>IF(ISNA(VLOOKUP($A20,DIEM!$A$7:$R$63790,IN_DTK!R$6,0))=FALSE,VLOOKUP($A20,DIEM!$A$7:$R$63790,IN_DTK!R$6,0),"")</f>
        <v>Không</v>
      </c>
      <c r="S20" s="109" t="e">
        <f>IF(ISNA(VLOOKUP($A20,DIEM!$A$7:$R$63790,IN_DTK!S$6,0))=FALSE,VLOOKUP($A20,DIEM!$A$7:$R$63790,IN_DTK!S$6,0),"")</f>
        <v>#REF!</v>
      </c>
      <c r="T20" s="80" t="e">
        <f t="shared" si="0"/>
        <v>#REF!</v>
      </c>
      <c r="U20" s="80" t="e">
        <f t="shared" si="1"/>
        <v>#REF!</v>
      </c>
    </row>
    <row r="21" spans="1:21" s="80" customFormat="1" ht="20.25" customHeight="1">
      <c r="A21" s="78">
        <v>12</v>
      </c>
      <c r="B21" s="102">
        <f>--SUBTOTAL(2,C$7:C21)</f>
        <v>0</v>
      </c>
      <c r="C21" s="81" t="e">
        <f>IF(ISNA(VLOOKUP($A21,DIEM!$A$7:$R$63790,IN_DTK!C$6,0))=FALSE,VLOOKUP($A21,DIEM!$A$7:$R$63790,IN_DTK!C$6,0),"")</f>
        <v>#REF!</v>
      </c>
      <c r="D21" s="105" t="e">
        <f>IF(ISNA(VLOOKUP($A21,DIEM!$A$7:$R$63790,IN_DTK!D$6,0))=FALSE,VLOOKUP($A21,DIEM!$A$7:$R$63790,IN_DTK!D$6,0),"")</f>
        <v>#REF!</v>
      </c>
      <c r="E21" s="106" t="e">
        <f>IF(ISNA(VLOOKUP($A21,DIEM!$A$7:$R$63790,IN_DTK!E$6,0))=FALSE,VLOOKUP($A21,DIEM!$A$7:$R$63790,IN_DTK!E$6,0),"")</f>
        <v>#REF!</v>
      </c>
      <c r="F21" s="111" t="e">
        <f>IF(ISNA(VLOOKUP($A21,DIEM!$A$7:$R$63790,IN_DTK!F$6,0))=FALSE,VLOOKUP($A21,DIEM!$A$7:$R$63790,IN_DTK!F$6,0),"")</f>
        <v>#REF!</v>
      </c>
      <c r="G21" s="111" t="e">
        <f>IF(ISNA(VLOOKUP($A21,DIEM!$A$7:$R$63790,IN_DTK!G$6,0))=FALSE,VLOOKUP($A21,DIEM!$A$7:$R$63790,IN_DTK!G$6,0),"")</f>
        <v>#REF!</v>
      </c>
      <c r="H21" s="107">
        <f>IF(ISNA(VLOOKUP($A21,DIEM!$A$7:$R$63790,IN_DTK!H$6,0))=FALSE,IF(H$9&lt;&gt;0,VLOOKUP($A21,DIEM!$A$7:$R$63790,IN_DTK!H$6,0),""),"")</f>
        <v>0</v>
      </c>
      <c r="I21" s="107">
        <f>IF(ISNA(VLOOKUP($A21,DIEM!$A$7:$R$63790,IN_DTK!I$6,0))=FALSE,IF(I$9&lt;&gt;0,VLOOKUP($A21,DIEM!$A$7:$R$63790,IN_DTK!I$6,0),""),"")</f>
        <v>0</v>
      </c>
      <c r="J21" s="107">
        <f>IF(ISNA(VLOOKUP($A21,DIEM!$A$7:$R$63790,IN_DTK!J$6,0))=FALSE,IF(J$9&lt;&gt;0,VLOOKUP($A21,DIEM!$A$7:$R$63790,IN_DTK!J$6,0),""),"")</f>
        <v>0</v>
      </c>
      <c r="K21" s="107">
        <f>IF(ISNA(VLOOKUP($A21,DIEM!$A$7:$R$63790,IN_DTK!K$6,0))=FALSE,IF(K$9&lt;&gt;0,VLOOKUP($A21,DIEM!$A$7:$R$63790,IN_DTK!K$6,0),""),"")</f>
        <v>0</v>
      </c>
      <c r="L21" s="107">
        <f>IF(ISNA(VLOOKUP($A21,DIEM!$A$7:$R$63790,IN_DTK!L$6,0))=FALSE,IF(L$9&lt;&gt;0,VLOOKUP($A21,DIEM!$A$7:$R$63790,IN_DTK!L$6,0),""),"")</f>
        <v>0</v>
      </c>
      <c r="M21" s="107">
        <f>IF(ISNA(VLOOKUP($A21,DIEM!$A$7:$R$63790,IN_DTK!M$6,0))=FALSE,IF(M$9&lt;&gt;0,VLOOKUP($A21,DIEM!$A$7:$R$63790,IN_DTK!M$6,0),""),"")</f>
        <v>0</v>
      </c>
      <c r="N21" s="107">
        <f>IF(ISNA(VLOOKUP($A21,DIEM!$A$7:$R$63790,IN_DTK!N$6,0))=FALSE,IF(N$9&lt;&gt;0,VLOOKUP($A21,DIEM!$A$7:$R$63790,IN_DTK!N$6,0),""),"")</f>
        <v>0</v>
      </c>
      <c r="O21" s="107">
        <f>IF(ISNA(VLOOKUP($A21,DIEM!$A$7:$R$63790,IN_DTK!O$6,0))=FALSE,IF(O$9&lt;&gt;0,VLOOKUP($A21,DIEM!$A$7:$R$63790,IN_DTK!O$6,0),""),"")</f>
        <v>0</v>
      </c>
      <c r="P21" s="107">
        <f>IF(ISNA(VLOOKUP($A21,DIEM!$A$7:$R$63790,IN_DTK!P$6,0))=FALSE,IF(P$9&lt;&gt;0,VLOOKUP($A21,DIEM!$A$7:$R$63790,IN_DTK!P$6,0),""),"")</f>
        <v>0</v>
      </c>
      <c r="Q21" s="108">
        <f>IF(ISNA(VLOOKUP($A21,DIEM!$A$7:$R$63790,IN_DTK!Q$6,0))=FALSE,VLOOKUP($A21,DIEM!$A$7:$R$63790,IN_DTK!Q$6,0),"")</f>
        <v>0</v>
      </c>
      <c r="R21" s="99" t="str">
        <f>IF(ISNA(VLOOKUP($A21,DIEM!$A$7:$R$63790,IN_DTK!R$6,0))=FALSE,VLOOKUP($A21,DIEM!$A$7:$R$63790,IN_DTK!R$6,0),"")</f>
        <v>Không</v>
      </c>
      <c r="S21" s="109" t="e">
        <f>IF(ISNA(VLOOKUP($A21,DIEM!$A$7:$R$63790,IN_DTK!S$6,0))=FALSE,VLOOKUP($A21,DIEM!$A$7:$R$63790,IN_DTK!S$6,0),"")</f>
        <v>#REF!</v>
      </c>
      <c r="T21" s="80" t="e">
        <f t="shared" si="0"/>
        <v>#REF!</v>
      </c>
      <c r="U21" s="80" t="e">
        <f t="shared" si="1"/>
        <v>#REF!</v>
      </c>
    </row>
    <row r="22" spans="1:21" s="80" customFormat="1" ht="20.25" customHeight="1">
      <c r="A22" s="78">
        <v>13</v>
      </c>
      <c r="B22" s="102">
        <f>--SUBTOTAL(2,C$7:C22)</f>
        <v>0</v>
      </c>
      <c r="C22" s="81" t="e">
        <f>IF(ISNA(VLOOKUP($A22,DIEM!$A$7:$R$63790,IN_DTK!C$6,0))=FALSE,VLOOKUP($A22,DIEM!$A$7:$R$63790,IN_DTK!C$6,0),"")</f>
        <v>#REF!</v>
      </c>
      <c r="D22" s="105" t="e">
        <f>IF(ISNA(VLOOKUP($A22,DIEM!$A$7:$R$63790,IN_DTK!D$6,0))=FALSE,VLOOKUP($A22,DIEM!$A$7:$R$63790,IN_DTK!D$6,0),"")</f>
        <v>#REF!</v>
      </c>
      <c r="E22" s="106" t="e">
        <f>IF(ISNA(VLOOKUP($A22,DIEM!$A$7:$R$63790,IN_DTK!E$6,0))=FALSE,VLOOKUP($A22,DIEM!$A$7:$R$63790,IN_DTK!E$6,0),"")</f>
        <v>#REF!</v>
      </c>
      <c r="F22" s="111" t="e">
        <f>IF(ISNA(VLOOKUP($A22,DIEM!$A$7:$R$63790,IN_DTK!F$6,0))=FALSE,VLOOKUP($A22,DIEM!$A$7:$R$63790,IN_DTK!F$6,0),"")</f>
        <v>#REF!</v>
      </c>
      <c r="G22" s="111" t="e">
        <f>IF(ISNA(VLOOKUP($A22,DIEM!$A$7:$R$63790,IN_DTK!G$6,0))=FALSE,VLOOKUP($A22,DIEM!$A$7:$R$63790,IN_DTK!G$6,0),"")</f>
        <v>#REF!</v>
      </c>
      <c r="H22" s="107">
        <f>IF(ISNA(VLOOKUP($A22,DIEM!$A$7:$R$63790,IN_DTK!H$6,0))=FALSE,IF(H$9&lt;&gt;0,VLOOKUP($A22,DIEM!$A$7:$R$63790,IN_DTK!H$6,0),""),"")</f>
        <v>0</v>
      </c>
      <c r="I22" s="107">
        <f>IF(ISNA(VLOOKUP($A22,DIEM!$A$7:$R$63790,IN_DTK!I$6,0))=FALSE,IF(I$9&lt;&gt;0,VLOOKUP($A22,DIEM!$A$7:$R$63790,IN_DTK!I$6,0),""),"")</f>
        <v>0</v>
      </c>
      <c r="J22" s="107">
        <f>IF(ISNA(VLOOKUP($A22,DIEM!$A$7:$R$63790,IN_DTK!J$6,0))=FALSE,IF(J$9&lt;&gt;0,VLOOKUP($A22,DIEM!$A$7:$R$63790,IN_DTK!J$6,0),""),"")</f>
        <v>0</v>
      </c>
      <c r="K22" s="107">
        <f>IF(ISNA(VLOOKUP($A22,DIEM!$A$7:$R$63790,IN_DTK!K$6,0))=FALSE,IF(K$9&lt;&gt;0,VLOOKUP($A22,DIEM!$A$7:$R$63790,IN_DTK!K$6,0),""),"")</f>
        <v>0</v>
      </c>
      <c r="L22" s="107">
        <f>IF(ISNA(VLOOKUP($A22,DIEM!$A$7:$R$63790,IN_DTK!L$6,0))=FALSE,IF(L$9&lt;&gt;0,VLOOKUP($A22,DIEM!$A$7:$R$63790,IN_DTK!L$6,0),""),"")</f>
        <v>0</v>
      </c>
      <c r="M22" s="107">
        <f>IF(ISNA(VLOOKUP($A22,DIEM!$A$7:$R$63790,IN_DTK!M$6,0))=FALSE,IF(M$9&lt;&gt;0,VLOOKUP($A22,DIEM!$A$7:$R$63790,IN_DTK!M$6,0),""),"")</f>
        <v>0</v>
      </c>
      <c r="N22" s="107">
        <f>IF(ISNA(VLOOKUP($A22,DIEM!$A$7:$R$63790,IN_DTK!N$6,0))=FALSE,IF(N$9&lt;&gt;0,VLOOKUP($A22,DIEM!$A$7:$R$63790,IN_DTK!N$6,0),""),"")</f>
        <v>0</v>
      </c>
      <c r="O22" s="107">
        <f>IF(ISNA(VLOOKUP($A22,DIEM!$A$7:$R$63790,IN_DTK!O$6,0))=FALSE,IF(O$9&lt;&gt;0,VLOOKUP($A22,DIEM!$A$7:$R$63790,IN_DTK!O$6,0),""),"")</f>
        <v>0</v>
      </c>
      <c r="P22" s="107">
        <f>IF(ISNA(VLOOKUP($A22,DIEM!$A$7:$R$63790,IN_DTK!P$6,0))=FALSE,IF(P$9&lt;&gt;0,VLOOKUP($A22,DIEM!$A$7:$R$63790,IN_DTK!P$6,0),""),"")</f>
        <v>0</v>
      </c>
      <c r="Q22" s="108">
        <f>IF(ISNA(VLOOKUP($A22,DIEM!$A$7:$R$63790,IN_DTK!Q$6,0))=FALSE,VLOOKUP($A22,DIEM!$A$7:$R$63790,IN_DTK!Q$6,0),"")</f>
        <v>0</v>
      </c>
      <c r="R22" s="99" t="str">
        <f>IF(ISNA(VLOOKUP($A22,DIEM!$A$7:$R$63790,IN_DTK!R$6,0))=FALSE,VLOOKUP($A22,DIEM!$A$7:$R$63790,IN_DTK!R$6,0),"")</f>
        <v>Không</v>
      </c>
      <c r="S22" s="109" t="e">
        <f>IF(ISNA(VLOOKUP($A22,DIEM!$A$7:$R$63790,IN_DTK!S$6,0))=FALSE,VLOOKUP($A22,DIEM!$A$7:$R$63790,IN_DTK!S$6,0),"")</f>
        <v>#REF!</v>
      </c>
      <c r="T22" s="80" t="e">
        <f t="shared" si="0"/>
        <v>#REF!</v>
      </c>
      <c r="U22" s="80" t="e">
        <f t="shared" si="1"/>
        <v>#REF!</v>
      </c>
    </row>
    <row r="23" spans="1:21" s="80" customFormat="1" ht="20.25" customHeight="1">
      <c r="A23" s="78">
        <v>14</v>
      </c>
      <c r="B23" s="102">
        <f>--SUBTOTAL(2,C$7:C23)</f>
        <v>0</v>
      </c>
      <c r="C23" s="81" t="e">
        <f>IF(ISNA(VLOOKUP($A23,DIEM!$A$7:$R$63790,IN_DTK!C$6,0))=FALSE,VLOOKUP($A23,DIEM!$A$7:$R$63790,IN_DTK!C$6,0),"")</f>
        <v>#REF!</v>
      </c>
      <c r="D23" s="105" t="e">
        <f>IF(ISNA(VLOOKUP($A23,DIEM!$A$7:$R$63790,IN_DTK!D$6,0))=FALSE,VLOOKUP($A23,DIEM!$A$7:$R$63790,IN_DTK!D$6,0),"")</f>
        <v>#REF!</v>
      </c>
      <c r="E23" s="106" t="e">
        <f>IF(ISNA(VLOOKUP($A23,DIEM!$A$7:$R$63790,IN_DTK!E$6,0))=FALSE,VLOOKUP($A23,DIEM!$A$7:$R$63790,IN_DTK!E$6,0),"")</f>
        <v>#REF!</v>
      </c>
      <c r="F23" s="111" t="e">
        <f>IF(ISNA(VLOOKUP($A23,DIEM!$A$7:$R$63790,IN_DTK!F$6,0))=FALSE,VLOOKUP($A23,DIEM!$A$7:$R$63790,IN_DTK!F$6,0),"")</f>
        <v>#REF!</v>
      </c>
      <c r="G23" s="111" t="e">
        <f>IF(ISNA(VLOOKUP($A23,DIEM!$A$7:$R$63790,IN_DTK!G$6,0))=FALSE,VLOOKUP($A23,DIEM!$A$7:$R$63790,IN_DTK!G$6,0),"")</f>
        <v>#REF!</v>
      </c>
      <c r="H23" s="107">
        <f>IF(ISNA(VLOOKUP($A23,DIEM!$A$7:$R$63790,IN_DTK!H$6,0))=FALSE,IF(H$9&lt;&gt;0,VLOOKUP($A23,DIEM!$A$7:$R$63790,IN_DTK!H$6,0),""),"")</f>
        <v>0</v>
      </c>
      <c r="I23" s="107">
        <f>IF(ISNA(VLOOKUP($A23,DIEM!$A$7:$R$63790,IN_DTK!I$6,0))=FALSE,IF(I$9&lt;&gt;0,VLOOKUP($A23,DIEM!$A$7:$R$63790,IN_DTK!I$6,0),""),"")</f>
        <v>0</v>
      </c>
      <c r="J23" s="107">
        <f>IF(ISNA(VLOOKUP($A23,DIEM!$A$7:$R$63790,IN_DTK!J$6,0))=FALSE,IF(J$9&lt;&gt;0,VLOOKUP($A23,DIEM!$A$7:$R$63790,IN_DTK!J$6,0),""),"")</f>
        <v>0</v>
      </c>
      <c r="K23" s="107">
        <f>IF(ISNA(VLOOKUP($A23,DIEM!$A$7:$R$63790,IN_DTK!K$6,0))=FALSE,IF(K$9&lt;&gt;0,VLOOKUP($A23,DIEM!$A$7:$R$63790,IN_DTK!K$6,0),""),"")</f>
        <v>0</v>
      </c>
      <c r="L23" s="107">
        <f>IF(ISNA(VLOOKUP($A23,DIEM!$A$7:$R$63790,IN_DTK!L$6,0))=FALSE,IF(L$9&lt;&gt;0,VLOOKUP($A23,DIEM!$A$7:$R$63790,IN_DTK!L$6,0),""),"")</f>
        <v>0</v>
      </c>
      <c r="M23" s="107">
        <f>IF(ISNA(VLOOKUP($A23,DIEM!$A$7:$R$63790,IN_DTK!M$6,0))=FALSE,IF(M$9&lt;&gt;0,VLOOKUP($A23,DIEM!$A$7:$R$63790,IN_DTK!M$6,0),""),"")</f>
        <v>0</v>
      </c>
      <c r="N23" s="107">
        <f>IF(ISNA(VLOOKUP($A23,DIEM!$A$7:$R$63790,IN_DTK!N$6,0))=FALSE,IF(N$9&lt;&gt;0,VLOOKUP($A23,DIEM!$A$7:$R$63790,IN_DTK!N$6,0),""),"")</f>
        <v>0</v>
      </c>
      <c r="O23" s="107">
        <f>IF(ISNA(VLOOKUP($A23,DIEM!$A$7:$R$63790,IN_DTK!O$6,0))=FALSE,IF(O$9&lt;&gt;0,VLOOKUP($A23,DIEM!$A$7:$R$63790,IN_DTK!O$6,0),""),"")</f>
        <v>0</v>
      </c>
      <c r="P23" s="107">
        <f>IF(ISNA(VLOOKUP($A23,DIEM!$A$7:$R$63790,IN_DTK!P$6,0))=FALSE,IF(P$9&lt;&gt;0,VLOOKUP($A23,DIEM!$A$7:$R$63790,IN_DTK!P$6,0),""),"")</f>
        <v>0</v>
      </c>
      <c r="Q23" s="108">
        <f>IF(ISNA(VLOOKUP($A23,DIEM!$A$7:$R$63790,IN_DTK!Q$6,0))=FALSE,VLOOKUP($A23,DIEM!$A$7:$R$63790,IN_DTK!Q$6,0),"")</f>
        <v>0</v>
      </c>
      <c r="R23" s="99" t="str">
        <f>IF(ISNA(VLOOKUP($A23,DIEM!$A$7:$R$63790,IN_DTK!R$6,0))=FALSE,VLOOKUP($A23,DIEM!$A$7:$R$63790,IN_DTK!R$6,0),"")</f>
        <v>Không</v>
      </c>
      <c r="S23" s="109" t="e">
        <f>IF(ISNA(VLOOKUP($A23,DIEM!$A$7:$R$63790,IN_DTK!S$6,0))=FALSE,VLOOKUP($A23,DIEM!$A$7:$R$63790,IN_DTK!S$6,0),"")</f>
        <v>#REF!</v>
      </c>
      <c r="T23" s="80" t="e">
        <f t="shared" si="0"/>
        <v>#REF!</v>
      </c>
      <c r="U23" s="80" t="e">
        <f t="shared" si="1"/>
        <v>#REF!</v>
      </c>
    </row>
    <row r="24" spans="1:21" s="80" customFormat="1" ht="20.25" customHeight="1">
      <c r="A24" s="78">
        <v>15</v>
      </c>
      <c r="B24" s="102">
        <f>--SUBTOTAL(2,C$7:C24)</f>
        <v>0</v>
      </c>
      <c r="C24" s="81" t="e">
        <f>IF(ISNA(VLOOKUP($A24,DIEM!$A$7:$R$63790,IN_DTK!C$6,0))=FALSE,VLOOKUP($A24,DIEM!$A$7:$R$63790,IN_DTK!C$6,0),"")</f>
        <v>#REF!</v>
      </c>
      <c r="D24" s="105" t="e">
        <f>IF(ISNA(VLOOKUP($A24,DIEM!$A$7:$R$63790,IN_DTK!D$6,0))=FALSE,VLOOKUP($A24,DIEM!$A$7:$R$63790,IN_DTK!D$6,0),"")</f>
        <v>#REF!</v>
      </c>
      <c r="E24" s="106" t="e">
        <f>IF(ISNA(VLOOKUP($A24,DIEM!$A$7:$R$63790,IN_DTK!E$6,0))=FALSE,VLOOKUP($A24,DIEM!$A$7:$R$63790,IN_DTK!E$6,0),"")</f>
        <v>#REF!</v>
      </c>
      <c r="F24" s="111" t="e">
        <f>IF(ISNA(VLOOKUP($A24,DIEM!$A$7:$R$63790,IN_DTK!F$6,0))=FALSE,VLOOKUP($A24,DIEM!$A$7:$R$63790,IN_DTK!F$6,0),"")</f>
        <v>#REF!</v>
      </c>
      <c r="G24" s="111" t="e">
        <f>IF(ISNA(VLOOKUP($A24,DIEM!$A$7:$R$63790,IN_DTK!G$6,0))=FALSE,VLOOKUP($A24,DIEM!$A$7:$R$63790,IN_DTK!G$6,0),"")</f>
        <v>#REF!</v>
      </c>
      <c r="H24" s="107">
        <f>IF(ISNA(VLOOKUP($A24,DIEM!$A$7:$R$63790,IN_DTK!H$6,0))=FALSE,IF(H$9&lt;&gt;0,VLOOKUP($A24,DIEM!$A$7:$R$63790,IN_DTK!H$6,0),""),"")</f>
        <v>0</v>
      </c>
      <c r="I24" s="107">
        <f>IF(ISNA(VLOOKUP($A24,DIEM!$A$7:$R$63790,IN_DTK!I$6,0))=FALSE,IF(I$9&lt;&gt;0,VLOOKUP($A24,DIEM!$A$7:$R$63790,IN_DTK!I$6,0),""),"")</f>
        <v>0</v>
      </c>
      <c r="J24" s="107">
        <f>IF(ISNA(VLOOKUP($A24,DIEM!$A$7:$R$63790,IN_DTK!J$6,0))=FALSE,IF(J$9&lt;&gt;0,VLOOKUP($A24,DIEM!$A$7:$R$63790,IN_DTK!J$6,0),""),"")</f>
        <v>0</v>
      </c>
      <c r="K24" s="107">
        <f>IF(ISNA(VLOOKUP($A24,DIEM!$A$7:$R$63790,IN_DTK!K$6,0))=FALSE,IF(K$9&lt;&gt;0,VLOOKUP($A24,DIEM!$A$7:$R$63790,IN_DTK!K$6,0),""),"")</f>
        <v>0</v>
      </c>
      <c r="L24" s="107">
        <f>IF(ISNA(VLOOKUP($A24,DIEM!$A$7:$R$63790,IN_DTK!L$6,0))=FALSE,IF(L$9&lt;&gt;0,VLOOKUP($A24,DIEM!$A$7:$R$63790,IN_DTK!L$6,0),""),"")</f>
        <v>0</v>
      </c>
      <c r="M24" s="107">
        <f>IF(ISNA(VLOOKUP($A24,DIEM!$A$7:$R$63790,IN_DTK!M$6,0))=FALSE,IF(M$9&lt;&gt;0,VLOOKUP($A24,DIEM!$A$7:$R$63790,IN_DTK!M$6,0),""),"")</f>
        <v>0</v>
      </c>
      <c r="N24" s="107">
        <f>IF(ISNA(VLOOKUP($A24,DIEM!$A$7:$R$63790,IN_DTK!N$6,0))=FALSE,IF(N$9&lt;&gt;0,VLOOKUP($A24,DIEM!$A$7:$R$63790,IN_DTK!N$6,0),""),"")</f>
        <v>0</v>
      </c>
      <c r="O24" s="107">
        <f>IF(ISNA(VLOOKUP($A24,DIEM!$A$7:$R$63790,IN_DTK!O$6,0))=FALSE,IF(O$9&lt;&gt;0,VLOOKUP($A24,DIEM!$A$7:$R$63790,IN_DTK!O$6,0),""),"")</f>
        <v>0</v>
      </c>
      <c r="P24" s="107">
        <f>IF(ISNA(VLOOKUP($A24,DIEM!$A$7:$R$63790,IN_DTK!P$6,0))=FALSE,IF(P$9&lt;&gt;0,VLOOKUP($A24,DIEM!$A$7:$R$63790,IN_DTK!P$6,0),""),"")</f>
        <v>0</v>
      </c>
      <c r="Q24" s="108">
        <f>IF(ISNA(VLOOKUP($A24,DIEM!$A$7:$R$63790,IN_DTK!Q$6,0))=FALSE,VLOOKUP($A24,DIEM!$A$7:$R$63790,IN_DTK!Q$6,0),"")</f>
        <v>0</v>
      </c>
      <c r="R24" s="99" t="str">
        <f>IF(ISNA(VLOOKUP($A24,DIEM!$A$7:$R$63790,IN_DTK!R$6,0))=FALSE,VLOOKUP($A24,DIEM!$A$7:$R$63790,IN_DTK!R$6,0),"")</f>
        <v>Không</v>
      </c>
      <c r="S24" s="109" t="e">
        <f>IF(ISNA(VLOOKUP($A24,DIEM!$A$7:$R$63790,IN_DTK!S$6,0))=FALSE,VLOOKUP($A24,DIEM!$A$7:$R$63790,IN_DTK!S$6,0),"")</f>
        <v>#REF!</v>
      </c>
      <c r="T24" s="80" t="e">
        <f t="shared" si="0"/>
        <v>#REF!</v>
      </c>
      <c r="U24" s="80" t="e">
        <f t="shared" si="1"/>
        <v>#REF!</v>
      </c>
    </row>
    <row r="25" spans="1:21" s="80" customFormat="1" ht="20.25" customHeight="1">
      <c r="A25" s="78">
        <v>16</v>
      </c>
      <c r="B25" s="102">
        <f>--SUBTOTAL(2,C$7:C25)</f>
        <v>0</v>
      </c>
      <c r="C25" s="81" t="e">
        <f>IF(ISNA(VLOOKUP($A25,DIEM!$A$7:$R$63790,IN_DTK!C$6,0))=FALSE,VLOOKUP($A25,DIEM!$A$7:$R$63790,IN_DTK!C$6,0),"")</f>
        <v>#REF!</v>
      </c>
      <c r="D25" s="105" t="e">
        <f>IF(ISNA(VLOOKUP($A25,DIEM!$A$7:$R$63790,IN_DTK!D$6,0))=FALSE,VLOOKUP($A25,DIEM!$A$7:$R$63790,IN_DTK!D$6,0),"")</f>
        <v>#REF!</v>
      </c>
      <c r="E25" s="106" t="e">
        <f>IF(ISNA(VLOOKUP($A25,DIEM!$A$7:$R$63790,IN_DTK!E$6,0))=FALSE,VLOOKUP($A25,DIEM!$A$7:$R$63790,IN_DTK!E$6,0),"")</f>
        <v>#REF!</v>
      </c>
      <c r="F25" s="111" t="e">
        <f>IF(ISNA(VLOOKUP($A25,DIEM!$A$7:$R$63790,IN_DTK!F$6,0))=FALSE,VLOOKUP($A25,DIEM!$A$7:$R$63790,IN_DTK!F$6,0),"")</f>
        <v>#REF!</v>
      </c>
      <c r="G25" s="111" t="e">
        <f>IF(ISNA(VLOOKUP($A25,DIEM!$A$7:$R$63790,IN_DTK!G$6,0))=FALSE,VLOOKUP($A25,DIEM!$A$7:$R$63790,IN_DTK!G$6,0),"")</f>
        <v>#REF!</v>
      </c>
      <c r="H25" s="107">
        <f>IF(ISNA(VLOOKUP($A25,DIEM!$A$7:$R$63790,IN_DTK!H$6,0))=FALSE,IF(H$9&lt;&gt;0,VLOOKUP($A25,DIEM!$A$7:$R$63790,IN_DTK!H$6,0),""),"")</f>
        <v>0</v>
      </c>
      <c r="I25" s="107">
        <f>IF(ISNA(VLOOKUP($A25,DIEM!$A$7:$R$63790,IN_DTK!I$6,0))=FALSE,IF(I$9&lt;&gt;0,VLOOKUP($A25,DIEM!$A$7:$R$63790,IN_DTK!I$6,0),""),"")</f>
        <v>0</v>
      </c>
      <c r="J25" s="107">
        <f>IF(ISNA(VLOOKUP($A25,DIEM!$A$7:$R$63790,IN_DTK!J$6,0))=FALSE,IF(J$9&lt;&gt;0,VLOOKUP($A25,DIEM!$A$7:$R$63790,IN_DTK!J$6,0),""),"")</f>
        <v>0</v>
      </c>
      <c r="K25" s="107">
        <f>IF(ISNA(VLOOKUP($A25,DIEM!$A$7:$R$63790,IN_DTK!K$6,0))=FALSE,IF(K$9&lt;&gt;0,VLOOKUP($A25,DIEM!$A$7:$R$63790,IN_DTK!K$6,0),""),"")</f>
        <v>0</v>
      </c>
      <c r="L25" s="107">
        <f>IF(ISNA(VLOOKUP($A25,DIEM!$A$7:$R$63790,IN_DTK!L$6,0))=FALSE,IF(L$9&lt;&gt;0,VLOOKUP($A25,DIEM!$A$7:$R$63790,IN_DTK!L$6,0),""),"")</f>
        <v>0</v>
      </c>
      <c r="M25" s="107">
        <f>IF(ISNA(VLOOKUP($A25,DIEM!$A$7:$R$63790,IN_DTK!M$6,0))=FALSE,IF(M$9&lt;&gt;0,VLOOKUP($A25,DIEM!$A$7:$R$63790,IN_DTK!M$6,0),""),"")</f>
        <v>0</v>
      </c>
      <c r="N25" s="107">
        <f>IF(ISNA(VLOOKUP($A25,DIEM!$A$7:$R$63790,IN_DTK!N$6,0))=FALSE,IF(N$9&lt;&gt;0,VLOOKUP($A25,DIEM!$A$7:$R$63790,IN_DTK!N$6,0),""),"")</f>
        <v>0</v>
      </c>
      <c r="O25" s="107">
        <f>IF(ISNA(VLOOKUP($A25,DIEM!$A$7:$R$63790,IN_DTK!O$6,0))=FALSE,IF(O$9&lt;&gt;0,VLOOKUP($A25,DIEM!$A$7:$R$63790,IN_DTK!O$6,0),""),"")</f>
        <v>0</v>
      </c>
      <c r="P25" s="107">
        <f>IF(ISNA(VLOOKUP($A25,DIEM!$A$7:$R$63790,IN_DTK!P$6,0))=FALSE,IF(P$9&lt;&gt;0,VLOOKUP($A25,DIEM!$A$7:$R$63790,IN_DTK!P$6,0),""),"")</f>
        <v>0</v>
      </c>
      <c r="Q25" s="108">
        <f>IF(ISNA(VLOOKUP($A25,DIEM!$A$7:$R$63790,IN_DTK!Q$6,0))=FALSE,VLOOKUP($A25,DIEM!$A$7:$R$63790,IN_DTK!Q$6,0),"")</f>
        <v>0</v>
      </c>
      <c r="R25" s="99" t="str">
        <f>IF(ISNA(VLOOKUP($A25,DIEM!$A$7:$R$63790,IN_DTK!R$6,0))=FALSE,VLOOKUP($A25,DIEM!$A$7:$R$63790,IN_DTK!R$6,0),"")</f>
        <v>Không</v>
      </c>
      <c r="S25" s="109" t="e">
        <f>IF(ISNA(VLOOKUP($A25,DIEM!$A$7:$R$63790,IN_DTK!S$6,0))=FALSE,VLOOKUP($A25,DIEM!$A$7:$R$63790,IN_DTK!S$6,0),"")</f>
        <v>#REF!</v>
      </c>
      <c r="T25" s="80" t="e">
        <f t="shared" si="0"/>
        <v>#REF!</v>
      </c>
      <c r="U25" s="80" t="e">
        <f t="shared" si="1"/>
        <v>#REF!</v>
      </c>
    </row>
    <row r="26" spans="1:21" s="80" customFormat="1" ht="20.25" customHeight="1">
      <c r="A26" s="78">
        <v>17</v>
      </c>
      <c r="B26" s="102">
        <f>--SUBTOTAL(2,C$7:C26)</f>
        <v>0</v>
      </c>
      <c r="C26" s="81" t="e">
        <f>IF(ISNA(VLOOKUP($A26,DIEM!$A$7:$R$63790,IN_DTK!C$6,0))=FALSE,VLOOKUP($A26,DIEM!$A$7:$R$63790,IN_DTK!C$6,0),"")</f>
        <v>#REF!</v>
      </c>
      <c r="D26" s="105" t="e">
        <f>IF(ISNA(VLOOKUP($A26,DIEM!$A$7:$R$63790,IN_DTK!D$6,0))=FALSE,VLOOKUP($A26,DIEM!$A$7:$R$63790,IN_DTK!D$6,0),"")</f>
        <v>#REF!</v>
      </c>
      <c r="E26" s="106" t="e">
        <f>IF(ISNA(VLOOKUP($A26,DIEM!$A$7:$R$63790,IN_DTK!E$6,0))=FALSE,VLOOKUP($A26,DIEM!$A$7:$R$63790,IN_DTK!E$6,0),"")</f>
        <v>#REF!</v>
      </c>
      <c r="F26" s="111" t="e">
        <f>IF(ISNA(VLOOKUP($A26,DIEM!$A$7:$R$63790,IN_DTK!F$6,0))=FALSE,VLOOKUP($A26,DIEM!$A$7:$R$63790,IN_DTK!F$6,0),"")</f>
        <v>#REF!</v>
      </c>
      <c r="G26" s="111" t="e">
        <f>IF(ISNA(VLOOKUP($A26,DIEM!$A$7:$R$63790,IN_DTK!G$6,0))=FALSE,VLOOKUP($A26,DIEM!$A$7:$R$63790,IN_DTK!G$6,0),"")</f>
        <v>#REF!</v>
      </c>
      <c r="H26" s="107">
        <f>IF(ISNA(VLOOKUP($A26,DIEM!$A$7:$R$63790,IN_DTK!H$6,0))=FALSE,IF(H$9&lt;&gt;0,VLOOKUP($A26,DIEM!$A$7:$R$63790,IN_DTK!H$6,0),""),"")</f>
        <v>0</v>
      </c>
      <c r="I26" s="107">
        <f>IF(ISNA(VLOOKUP($A26,DIEM!$A$7:$R$63790,IN_DTK!I$6,0))=FALSE,IF(I$9&lt;&gt;0,VLOOKUP($A26,DIEM!$A$7:$R$63790,IN_DTK!I$6,0),""),"")</f>
        <v>0</v>
      </c>
      <c r="J26" s="107">
        <f>IF(ISNA(VLOOKUP($A26,DIEM!$A$7:$R$63790,IN_DTK!J$6,0))=FALSE,IF(J$9&lt;&gt;0,VLOOKUP($A26,DIEM!$A$7:$R$63790,IN_DTK!J$6,0),""),"")</f>
        <v>0</v>
      </c>
      <c r="K26" s="107">
        <f>IF(ISNA(VLOOKUP($A26,DIEM!$A$7:$R$63790,IN_DTK!K$6,0))=FALSE,IF(K$9&lt;&gt;0,VLOOKUP($A26,DIEM!$A$7:$R$63790,IN_DTK!K$6,0),""),"")</f>
        <v>0</v>
      </c>
      <c r="L26" s="107">
        <f>IF(ISNA(VLOOKUP($A26,DIEM!$A$7:$R$63790,IN_DTK!L$6,0))=FALSE,IF(L$9&lt;&gt;0,VLOOKUP($A26,DIEM!$A$7:$R$63790,IN_DTK!L$6,0),""),"")</f>
        <v>0</v>
      </c>
      <c r="M26" s="107">
        <f>IF(ISNA(VLOOKUP($A26,DIEM!$A$7:$R$63790,IN_DTK!M$6,0))=FALSE,IF(M$9&lt;&gt;0,VLOOKUP($A26,DIEM!$A$7:$R$63790,IN_DTK!M$6,0),""),"")</f>
        <v>0</v>
      </c>
      <c r="N26" s="107">
        <f>IF(ISNA(VLOOKUP($A26,DIEM!$A$7:$R$63790,IN_DTK!N$6,0))=FALSE,IF(N$9&lt;&gt;0,VLOOKUP($A26,DIEM!$A$7:$R$63790,IN_DTK!N$6,0),""),"")</f>
        <v>0</v>
      </c>
      <c r="O26" s="107">
        <f>IF(ISNA(VLOOKUP($A26,DIEM!$A$7:$R$63790,IN_DTK!O$6,0))=FALSE,IF(O$9&lt;&gt;0,VLOOKUP($A26,DIEM!$A$7:$R$63790,IN_DTK!O$6,0),""),"")</f>
        <v>0</v>
      </c>
      <c r="P26" s="107">
        <f>IF(ISNA(VLOOKUP($A26,DIEM!$A$7:$R$63790,IN_DTK!P$6,0))=FALSE,IF(P$9&lt;&gt;0,VLOOKUP($A26,DIEM!$A$7:$R$63790,IN_DTK!P$6,0),""),"")</f>
        <v>0</v>
      </c>
      <c r="Q26" s="108">
        <f>IF(ISNA(VLOOKUP($A26,DIEM!$A$7:$R$63790,IN_DTK!Q$6,0))=FALSE,VLOOKUP($A26,DIEM!$A$7:$R$63790,IN_DTK!Q$6,0),"")</f>
        <v>0</v>
      </c>
      <c r="R26" s="99" t="str">
        <f>IF(ISNA(VLOOKUP($A26,DIEM!$A$7:$R$63790,IN_DTK!R$6,0))=FALSE,VLOOKUP($A26,DIEM!$A$7:$R$63790,IN_DTK!R$6,0),"")</f>
        <v>Không</v>
      </c>
      <c r="S26" s="109" t="e">
        <f>IF(ISNA(VLOOKUP($A26,DIEM!$A$7:$R$63790,IN_DTK!S$6,0))=FALSE,VLOOKUP($A26,DIEM!$A$7:$R$63790,IN_DTK!S$6,0),"")</f>
        <v>#REF!</v>
      </c>
      <c r="T26" s="80" t="e">
        <f t="shared" si="0"/>
        <v>#REF!</v>
      </c>
      <c r="U26" s="80" t="e">
        <f t="shared" si="1"/>
        <v>#REF!</v>
      </c>
    </row>
    <row r="27" spans="1:21" s="80" customFormat="1" ht="20.25" customHeight="1">
      <c r="A27" s="78">
        <v>18</v>
      </c>
      <c r="B27" s="102">
        <f>--SUBTOTAL(2,C$7:C27)</f>
        <v>0</v>
      </c>
      <c r="C27" s="81" t="e">
        <f>IF(ISNA(VLOOKUP($A27,DIEM!$A$7:$R$63790,IN_DTK!C$6,0))=FALSE,VLOOKUP($A27,DIEM!$A$7:$R$63790,IN_DTK!C$6,0),"")</f>
        <v>#REF!</v>
      </c>
      <c r="D27" s="105" t="e">
        <f>IF(ISNA(VLOOKUP($A27,DIEM!$A$7:$R$63790,IN_DTK!D$6,0))=FALSE,VLOOKUP($A27,DIEM!$A$7:$R$63790,IN_DTK!D$6,0),"")</f>
        <v>#REF!</v>
      </c>
      <c r="E27" s="106" t="e">
        <f>IF(ISNA(VLOOKUP($A27,DIEM!$A$7:$R$63790,IN_DTK!E$6,0))=FALSE,VLOOKUP($A27,DIEM!$A$7:$R$63790,IN_DTK!E$6,0),"")</f>
        <v>#REF!</v>
      </c>
      <c r="F27" s="111" t="e">
        <f>IF(ISNA(VLOOKUP($A27,DIEM!$A$7:$R$63790,IN_DTK!F$6,0))=FALSE,VLOOKUP($A27,DIEM!$A$7:$R$63790,IN_DTK!F$6,0),"")</f>
        <v>#REF!</v>
      </c>
      <c r="G27" s="111" t="e">
        <f>IF(ISNA(VLOOKUP($A27,DIEM!$A$7:$R$63790,IN_DTK!G$6,0))=FALSE,VLOOKUP($A27,DIEM!$A$7:$R$63790,IN_DTK!G$6,0),"")</f>
        <v>#REF!</v>
      </c>
      <c r="H27" s="107">
        <f>IF(ISNA(VLOOKUP($A27,DIEM!$A$7:$R$63790,IN_DTK!H$6,0))=FALSE,IF(H$9&lt;&gt;0,VLOOKUP($A27,DIEM!$A$7:$R$63790,IN_DTK!H$6,0),""),"")</f>
        <v>0</v>
      </c>
      <c r="I27" s="107">
        <f>IF(ISNA(VLOOKUP($A27,DIEM!$A$7:$R$63790,IN_DTK!I$6,0))=FALSE,IF(I$9&lt;&gt;0,VLOOKUP($A27,DIEM!$A$7:$R$63790,IN_DTK!I$6,0),""),"")</f>
        <v>0</v>
      </c>
      <c r="J27" s="107">
        <f>IF(ISNA(VLOOKUP($A27,DIEM!$A$7:$R$63790,IN_DTK!J$6,0))=FALSE,IF(J$9&lt;&gt;0,VLOOKUP($A27,DIEM!$A$7:$R$63790,IN_DTK!J$6,0),""),"")</f>
        <v>0</v>
      </c>
      <c r="K27" s="107">
        <f>IF(ISNA(VLOOKUP($A27,DIEM!$A$7:$R$63790,IN_DTK!K$6,0))=FALSE,IF(K$9&lt;&gt;0,VLOOKUP($A27,DIEM!$A$7:$R$63790,IN_DTK!K$6,0),""),"")</f>
        <v>0</v>
      </c>
      <c r="L27" s="107">
        <f>IF(ISNA(VLOOKUP($A27,DIEM!$A$7:$R$63790,IN_DTK!L$6,0))=FALSE,IF(L$9&lt;&gt;0,VLOOKUP($A27,DIEM!$A$7:$R$63790,IN_DTK!L$6,0),""),"")</f>
        <v>0</v>
      </c>
      <c r="M27" s="107">
        <f>IF(ISNA(VLOOKUP($A27,DIEM!$A$7:$R$63790,IN_DTK!M$6,0))=FALSE,IF(M$9&lt;&gt;0,VLOOKUP($A27,DIEM!$A$7:$R$63790,IN_DTK!M$6,0),""),"")</f>
        <v>0</v>
      </c>
      <c r="N27" s="107">
        <f>IF(ISNA(VLOOKUP($A27,DIEM!$A$7:$R$63790,IN_DTK!N$6,0))=FALSE,IF(N$9&lt;&gt;0,VLOOKUP($A27,DIEM!$A$7:$R$63790,IN_DTK!N$6,0),""),"")</f>
        <v>0</v>
      </c>
      <c r="O27" s="107">
        <f>IF(ISNA(VLOOKUP($A27,DIEM!$A$7:$R$63790,IN_DTK!O$6,0))=FALSE,IF(O$9&lt;&gt;0,VLOOKUP($A27,DIEM!$A$7:$R$63790,IN_DTK!O$6,0),""),"")</f>
        <v>0</v>
      </c>
      <c r="P27" s="107">
        <f>IF(ISNA(VLOOKUP($A27,DIEM!$A$7:$R$63790,IN_DTK!P$6,0))=FALSE,IF(P$9&lt;&gt;0,VLOOKUP($A27,DIEM!$A$7:$R$63790,IN_DTK!P$6,0),""),"")</f>
        <v>0</v>
      </c>
      <c r="Q27" s="108">
        <f>IF(ISNA(VLOOKUP($A27,DIEM!$A$7:$R$63790,IN_DTK!Q$6,0))=FALSE,VLOOKUP($A27,DIEM!$A$7:$R$63790,IN_DTK!Q$6,0),"")</f>
        <v>0</v>
      </c>
      <c r="R27" s="99" t="str">
        <f>IF(ISNA(VLOOKUP($A27,DIEM!$A$7:$R$63790,IN_DTK!R$6,0))=FALSE,VLOOKUP($A27,DIEM!$A$7:$R$63790,IN_DTK!R$6,0),"")</f>
        <v>Không</v>
      </c>
      <c r="S27" s="109" t="e">
        <f>IF(ISNA(VLOOKUP($A27,DIEM!$A$7:$R$63790,IN_DTK!S$6,0))=FALSE,VLOOKUP($A27,DIEM!$A$7:$R$63790,IN_DTK!S$6,0),"")</f>
        <v>#REF!</v>
      </c>
      <c r="T27" s="80" t="e">
        <f t="shared" si="0"/>
        <v>#REF!</v>
      </c>
      <c r="U27" s="80" t="e">
        <f t="shared" si="1"/>
        <v>#REF!</v>
      </c>
    </row>
    <row r="28" spans="1:21" s="80" customFormat="1" ht="20.25" customHeight="1">
      <c r="A28" s="78">
        <v>19</v>
      </c>
      <c r="B28" s="102">
        <f>--SUBTOTAL(2,C$7:C28)</f>
        <v>0</v>
      </c>
      <c r="C28" s="81" t="e">
        <f>IF(ISNA(VLOOKUP($A28,DIEM!$A$7:$R$63790,IN_DTK!C$6,0))=FALSE,VLOOKUP($A28,DIEM!$A$7:$R$63790,IN_DTK!C$6,0),"")</f>
        <v>#REF!</v>
      </c>
      <c r="D28" s="105" t="e">
        <f>IF(ISNA(VLOOKUP($A28,DIEM!$A$7:$R$63790,IN_DTK!D$6,0))=FALSE,VLOOKUP($A28,DIEM!$A$7:$R$63790,IN_DTK!D$6,0),"")</f>
        <v>#REF!</v>
      </c>
      <c r="E28" s="106" t="e">
        <f>IF(ISNA(VLOOKUP($A28,DIEM!$A$7:$R$63790,IN_DTK!E$6,0))=FALSE,VLOOKUP($A28,DIEM!$A$7:$R$63790,IN_DTK!E$6,0),"")</f>
        <v>#REF!</v>
      </c>
      <c r="F28" s="111" t="e">
        <f>IF(ISNA(VLOOKUP($A28,DIEM!$A$7:$R$63790,IN_DTK!F$6,0))=FALSE,VLOOKUP($A28,DIEM!$A$7:$R$63790,IN_DTK!F$6,0),"")</f>
        <v>#REF!</v>
      </c>
      <c r="G28" s="111" t="e">
        <f>IF(ISNA(VLOOKUP($A28,DIEM!$A$7:$R$63790,IN_DTK!G$6,0))=FALSE,VLOOKUP($A28,DIEM!$A$7:$R$63790,IN_DTK!G$6,0),"")</f>
        <v>#REF!</v>
      </c>
      <c r="H28" s="107">
        <f>IF(ISNA(VLOOKUP($A28,DIEM!$A$7:$R$63790,IN_DTK!H$6,0))=FALSE,IF(H$9&lt;&gt;0,VLOOKUP($A28,DIEM!$A$7:$R$63790,IN_DTK!H$6,0),""),"")</f>
        <v>0</v>
      </c>
      <c r="I28" s="107">
        <f>IF(ISNA(VLOOKUP($A28,DIEM!$A$7:$R$63790,IN_DTK!I$6,0))=FALSE,IF(I$9&lt;&gt;0,VLOOKUP($A28,DIEM!$A$7:$R$63790,IN_DTK!I$6,0),""),"")</f>
        <v>0</v>
      </c>
      <c r="J28" s="107">
        <f>IF(ISNA(VLOOKUP($A28,DIEM!$A$7:$R$63790,IN_DTK!J$6,0))=FALSE,IF(J$9&lt;&gt;0,VLOOKUP($A28,DIEM!$A$7:$R$63790,IN_DTK!J$6,0),""),"")</f>
        <v>0</v>
      </c>
      <c r="K28" s="107">
        <f>IF(ISNA(VLOOKUP($A28,DIEM!$A$7:$R$63790,IN_DTK!K$6,0))=FALSE,IF(K$9&lt;&gt;0,VLOOKUP($A28,DIEM!$A$7:$R$63790,IN_DTK!K$6,0),""),"")</f>
        <v>0</v>
      </c>
      <c r="L28" s="107">
        <f>IF(ISNA(VLOOKUP($A28,DIEM!$A$7:$R$63790,IN_DTK!L$6,0))=FALSE,IF(L$9&lt;&gt;0,VLOOKUP($A28,DIEM!$A$7:$R$63790,IN_DTK!L$6,0),""),"")</f>
        <v>0</v>
      </c>
      <c r="M28" s="107">
        <f>IF(ISNA(VLOOKUP($A28,DIEM!$A$7:$R$63790,IN_DTK!M$6,0))=FALSE,IF(M$9&lt;&gt;0,VLOOKUP($A28,DIEM!$A$7:$R$63790,IN_DTK!M$6,0),""),"")</f>
        <v>0</v>
      </c>
      <c r="N28" s="107">
        <f>IF(ISNA(VLOOKUP($A28,DIEM!$A$7:$R$63790,IN_DTK!N$6,0))=FALSE,IF(N$9&lt;&gt;0,VLOOKUP($A28,DIEM!$A$7:$R$63790,IN_DTK!N$6,0),""),"")</f>
        <v>0</v>
      </c>
      <c r="O28" s="107">
        <f>IF(ISNA(VLOOKUP($A28,DIEM!$A$7:$R$63790,IN_DTK!O$6,0))=FALSE,IF(O$9&lt;&gt;0,VLOOKUP($A28,DIEM!$A$7:$R$63790,IN_DTK!O$6,0),""),"")</f>
        <v>0</v>
      </c>
      <c r="P28" s="107">
        <f>IF(ISNA(VLOOKUP($A28,DIEM!$A$7:$R$63790,IN_DTK!P$6,0))=FALSE,IF(P$9&lt;&gt;0,VLOOKUP($A28,DIEM!$A$7:$R$63790,IN_DTK!P$6,0),""),"")</f>
        <v>0</v>
      </c>
      <c r="Q28" s="108">
        <f>IF(ISNA(VLOOKUP($A28,DIEM!$A$7:$R$63790,IN_DTK!Q$6,0))=FALSE,VLOOKUP($A28,DIEM!$A$7:$R$63790,IN_DTK!Q$6,0),"")</f>
        <v>0</v>
      </c>
      <c r="R28" s="99" t="str">
        <f>IF(ISNA(VLOOKUP($A28,DIEM!$A$7:$R$63790,IN_DTK!R$6,0))=FALSE,VLOOKUP($A28,DIEM!$A$7:$R$63790,IN_DTK!R$6,0),"")</f>
        <v>Không</v>
      </c>
      <c r="S28" s="109" t="e">
        <f>IF(ISNA(VLOOKUP($A28,DIEM!$A$7:$R$63790,IN_DTK!S$6,0))=FALSE,VLOOKUP($A28,DIEM!$A$7:$R$63790,IN_DTK!S$6,0),"")</f>
        <v>#REF!</v>
      </c>
      <c r="T28" s="80" t="e">
        <f t="shared" si="0"/>
        <v>#REF!</v>
      </c>
      <c r="U28" s="80" t="e">
        <f t="shared" si="1"/>
        <v>#REF!</v>
      </c>
    </row>
    <row r="29" spans="1:21" s="80" customFormat="1" ht="20.25" customHeight="1">
      <c r="A29" s="78">
        <v>20</v>
      </c>
      <c r="B29" s="102">
        <f>--SUBTOTAL(2,C$7:C29)</f>
        <v>0</v>
      </c>
      <c r="C29" s="81" t="e">
        <f>IF(ISNA(VLOOKUP($A29,DIEM!$A$7:$R$63790,IN_DTK!C$6,0))=FALSE,VLOOKUP($A29,DIEM!$A$7:$R$63790,IN_DTK!C$6,0),"")</f>
        <v>#REF!</v>
      </c>
      <c r="D29" s="105" t="e">
        <f>IF(ISNA(VLOOKUP($A29,DIEM!$A$7:$R$63790,IN_DTK!D$6,0))=FALSE,VLOOKUP($A29,DIEM!$A$7:$R$63790,IN_DTK!D$6,0),"")</f>
        <v>#REF!</v>
      </c>
      <c r="E29" s="106" t="e">
        <f>IF(ISNA(VLOOKUP($A29,DIEM!$A$7:$R$63790,IN_DTK!E$6,0))=FALSE,VLOOKUP($A29,DIEM!$A$7:$R$63790,IN_DTK!E$6,0),"")</f>
        <v>#REF!</v>
      </c>
      <c r="F29" s="111" t="e">
        <f>IF(ISNA(VLOOKUP($A29,DIEM!$A$7:$R$63790,IN_DTK!F$6,0))=FALSE,VLOOKUP($A29,DIEM!$A$7:$R$63790,IN_DTK!F$6,0),"")</f>
        <v>#REF!</v>
      </c>
      <c r="G29" s="111" t="e">
        <f>IF(ISNA(VLOOKUP($A29,DIEM!$A$7:$R$63790,IN_DTK!G$6,0))=FALSE,VLOOKUP($A29,DIEM!$A$7:$R$63790,IN_DTK!G$6,0),"")</f>
        <v>#REF!</v>
      </c>
      <c r="H29" s="107">
        <f>IF(ISNA(VLOOKUP($A29,DIEM!$A$7:$R$63790,IN_DTK!H$6,0))=FALSE,IF(H$9&lt;&gt;0,VLOOKUP($A29,DIEM!$A$7:$R$63790,IN_DTK!H$6,0),""),"")</f>
        <v>0</v>
      </c>
      <c r="I29" s="107">
        <f>IF(ISNA(VLOOKUP($A29,DIEM!$A$7:$R$63790,IN_DTK!I$6,0))=FALSE,IF(I$9&lt;&gt;0,VLOOKUP($A29,DIEM!$A$7:$R$63790,IN_DTK!I$6,0),""),"")</f>
        <v>0</v>
      </c>
      <c r="J29" s="107">
        <f>IF(ISNA(VLOOKUP($A29,DIEM!$A$7:$R$63790,IN_DTK!J$6,0))=FALSE,IF(J$9&lt;&gt;0,VLOOKUP($A29,DIEM!$A$7:$R$63790,IN_DTK!J$6,0),""),"")</f>
        <v>0</v>
      </c>
      <c r="K29" s="107">
        <f>IF(ISNA(VLOOKUP($A29,DIEM!$A$7:$R$63790,IN_DTK!K$6,0))=FALSE,IF(K$9&lt;&gt;0,VLOOKUP($A29,DIEM!$A$7:$R$63790,IN_DTK!K$6,0),""),"")</f>
        <v>0</v>
      </c>
      <c r="L29" s="107">
        <f>IF(ISNA(VLOOKUP($A29,DIEM!$A$7:$R$63790,IN_DTK!L$6,0))=FALSE,IF(L$9&lt;&gt;0,VLOOKUP($A29,DIEM!$A$7:$R$63790,IN_DTK!L$6,0),""),"")</f>
        <v>0</v>
      </c>
      <c r="M29" s="107">
        <f>IF(ISNA(VLOOKUP($A29,DIEM!$A$7:$R$63790,IN_DTK!M$6,0))=FALSE,IF(M$9&lt;&gt;0,VLOOKUP($A29,DIEM!$A$7:$R$63790,IN_DTK!M$6,0),""),"")</f>
        <v>0</v>
      </c>
      <c r="N29" s="107">
        <f>IF(ISNA(VLOOKUP($A29,DIEM!$A$7:$R$63790,IN_DTK!N$6,0))=FALSE,IF(N$9&lt;&gt;0,VLOOKUP($A29,DIEM!$A$7:$R$63790,IN_DTK!N$6,0),""),"")</f>
        <v>0</v>
      </c>
      <c r="O29" s="107">
        <f>IF(ISNA(VLOOKUP($A29,DIEM!$A$7:$R$63790,IN_DTK!O$6,0))=FALSE,IF(O$9&lt;&gt;0,VLOOKUP($A29,DIEM!$A$7:$R$63790,IN_DTK!O$6,0),""),"")</f>
        <v>0</v>
      </c>
      <c r="P29" s="107">
        <f>IF(ISNA(VLOOKUP($A29,DIEM!$A$7:$R$63790,IN_DTK!P$6,0))=FALSE,IF(P$9&lt;&gt;0,VLOOKUP($A29,DIEM!$A$7:$R$63790,IN_DTK!P$6,0),""),"")</f>
        <v>0</v>
      </c>
      <c r="Q29" s="108">
        <f>IF(ISNA(VLOOKUP($A29,DIEM!$A$7:$R$63790,IN_DTK!Q$6,0))=FALSE,VLOOKUP($A29,DIEM!$A$7:$R$63790,IN_DTK!Q$6,0),"")</f>
        <v>0</v>
      </c>
      <c r="R29" s="99" t="str">
        <f>IF(ISNA(VLOOKUP($A29,DIEM!$A$7:$R$63790,IN_DTK!R$6,0))=FALSE,VLOOKUP($A29,DIEM!$A$7:$R$63790,IN_DTK!R$6,0),"")</f>
        <v>Không</v>
      </c>
      <c r="S29" s="109" t="e">
        <f>IF(ISNA(VLOOKUP($A29,DIEM!$A$7:$R$63790,IN_DTK!S$6,0))=FALSE,VLOOKUP($A29,DIEM!$A$7:$R$63790,IN_DTK!S$6,0),"")</f>
        <v>#REF!</v>
      </c>
      <c r="T29" s="80" t="e">
        <f t="shared" si="0"/>
        <v>#REF!</v>
      </c>
      <c r="U29" s="80" t="e">
        <f t="shared" si="1"/>
        <v>#REF!</v>
      </c>
    </row>
    <row r="30" spans="1:21" s="80" customFormat="1" ht="20.25" customHeight="1">
      <c r="A30" s="78">
        <v>21</v>
      </c>
      <c r="B30" s="102">
        <f>--SUBTOTAL(2,C$7:C30)</f>
        <v>0</v>
      </c>
      <c r="C30" s="81" t="e">
        <f>IF(ISNA(VLOOKUP($A30,DIEM!$A$7:$R$63790,IN_DTK!C$6,0))=FALSE,VLOOKUP($A30,DIEM!$A$7:$R$63790,IN_DTK!C$6,0),"")</f>
        <v>#REF!</v>
      </c>
      <c r="D30" s="105" t="e">
        <f>IF(ISNA(VLOOKUP($A30,DIEM!$A$7:$R$63790,IN_DTK!D$6,0))=FALSE,VLOOKUP($A30,DIEM!$A$7:$R$63790,IN_DTK!D$6,0),"")</f>
        <v>#REF!</v>
      </c>
      <c r="E30" s="106" t="e">
        <f>IF(ISNA(VLOOKUP($A30,DIEM!$A$7:$R$63790,IN_DTK!E$6,0))=FALSE,VLOOKUP($A30,DIEM!$A$7:$R$63790,IN_DTK!E$6,0),"")</f>
        <v>#REF!</v>
      </c>
      <c r="F30" s="111" t="e">
        <f>IF(ISNA(VLOOKUP($A30,DIEM!$A$7:$R$63790,IN_DTK!F$6,0))=FALSE,VLOOKUP($A30,DIEM!$A$7:$R$63790,IN_DTK!F$6,0),"")</f>
        <v>#REF!</v>
      </c>
      <c r="G30" s="111" t="e">
        <f>IF(ISNA(VLOOKUP($A30,DIEM!$A$7:$R$63790,IN_DTK!G$6,0))=FALSE,VLOOKUP($A30,DIEM!$A$7:$R$63790,IN_DTK!G$6,0),"")</f>
        <v>#REF!</v>
      </c>
      <c r="H30" s="107">
        <f>IF(ISNA(VLOOKUP($A30,DIEM!$A$7:$R$63790,IN_DTK!H$6,0))=FALSE,IF(H$9&lt;&gt;0,VLOOKUP($A30,DIEM!$A$7:$R$63790,IN_DTK!H$6,0),""),"")</f>
        <v>0</v>
      </c>
      <c r="I30" s="107">
        <f>IF(ISNA(VLOOKUP($A30,DIEM!$A$7:$R$63790,IN_DTK!I$6,0))=FALSE,IF(I$9&lt;&gt;0,VLOOKUP($A30,DIEM!$A$7:$R$63790,IN_DTK!I$6,0),""),"")</f>
        <v>0</v>
      </c>
      <c r="J30" s="107">
        <f>IF(ISNA(VLOOKUP($A30,DIEM!$A$7:$R$63790,IN_DTK!J$6,0))=FALSE,IF(J$9&lt;&gt;0,VLOOKUP($A30,DIEM!$A$7:$R$63790,IN_DTK!J$6,0),""),"")</f>
        <v>0</v>
      </c>
      <c r="K30" s="107">
        <f>IF(ISNA(VLOOKUP($A30,DIEM!$A$7:$R$63790,IN_DTK!K$6,0))=FALSE,IF(K$9&lt;&gt;0,VLOOKUP($A30,DIEM!$A$7:$R$63790,IN_DTK!K$6,0),""),"")</f>
        <v>0</v>
      </c>
      <c r="L30" s="107">
        <f>IF(ISNA(VLOOKUP($A30,DIEM!$A$7:$R$63790,IN_DTK!L$6,0))=FALSE,IF(L$9&lt;&gt;0,VLOOKUP($A30,DIEM!$A$7:$R$63790,IN_DTK!L$6,0),""),"")</f>
        <v>0</v>
      </c>
      <c r="M30" s="107">
        <f>IF(ISNA(VLOOKUP($A30,DIEM!$A$7:$R$63790,IN_DTK!M$6,0))=FALSE,IF(M$9&lt;&gt;0,VLOOKUP($A30,DIEM!$A$7:$R$63790,IN_DTK!M$6,0),""),"")</f>
        <v>0</v>
      </c>
      <c r="N30" s="107">
        <f>IF(ISNA(VLOOKUP($A30,DIEM!$A$7:$R$63790,IN_DTK!N$6,0))=FALSE,IF(N$9&lt;&gt;0,VLOOKUP($A30,DIEM!$A$7:$R$63790,IN_DTK!N$6,0),""),"")</f>
        <v>0</v>
      </c>
      <c r="O30" s="107">
        <f>IF(ISNA(VLOOKUP($A30,DIEM!$A$7:$R$63790,IN_DTK!O$6,0))=FALSE,IF(O$9&lt;&gt;0,VLOOKUP($A30,DIEM!$A$7:$R$63790,IN_DTK!O$6,0),""),"")</f>
        <v>0</v>
      </c>
      <c r="P30" s="107">
        <f>IF(ISNA(VLOOKUP($A30,DIEM!$A$7:$R$63790,IN_DTK!P$6,0))=FALSE,IF(P$9&lt;&gt;0,VLOOKUP($A30,DIEM!$A$7:$R$63790,IN_DTK!P$6,0),""),"")</f>
        <v>0</v>
      </c>
      <c r="Q30" s="108">
        <f>IF(ISNA(VLOOKUP($A30,DIEM!$A$7:$R$63790,IN_DTK!Q$6,0))=FALSE,VLOOKUP($A30,DIEM!$A$7:$R$63790,IN_DTK!Q$6,0),"")</f>
        <v>0</v>
      </c>
      <c r="R30" s="99" t="str">
        <f>IF(ISNA(VLOOKUP($A30,DIEM!$A$7:$R$63790,IN_DTK!R$6,0))=FALSE,VLOOKUP($A30,DIEM!$A$7:$R$63790,IN_DTK!R$6,0),"")</f>
        <v>Không</v>
      </c>
      <c r="S30" s="109" t="e">
        <f>IF(ISNA(VLOOKUP($A30,DIEM!$A$7:$R$63790,IN_DTK!S$6,0))=FALSE,VLOOKUP($A30,DIEM!$A$7:$R$63790,IN_DTK!S$6,0),"")</f>
        <v>#REF!</v>
      </c>
      <c r="T30" s="80" t="e">
        <f t="shared" si="0"/>
        <v>#REF!</v>
      </c>
      <c r="U30" s="80" t="e">
        <f t="shared" si="1"/>
        <v>#REF!</v>
      </c>
    </row>
    <row r="31" spans="1:21" s="80" customFormat="1" ht="20.25" customHeight="1">
      <c r="A31" s="78">
        <v>22</v>
      </c>
      <c r="B31" s="102">
        <f>--SUBTOTAL(2,C$7:C31)</f>
        <v>0</v>
      </c>
      <c r="C31" s="81" t="e">
        <f>IF(ISNA(VLOOKUP($A31,DIEM!$A$7:$R$63790,IN_DTK!C$6,0))=FALSE,VLOOKUP($A31,DIEM!$A$7:$R$63790,IN_DTK!C$6,0),"")</f>
        <v>#REF!</v>
      </c>
      <c r="D31" s="105" t="e">
        <f>IF(ISNA(VLOOKUP($A31,DIEM!$A$7:$R$63790,IN_DTK!D$6,0))=FALSE,VLOOKUP($A31,DIEM!$A$7:$R$63790,IN_DTK!D$6,0),"")</f>
        <v>#REF!</v>
      </c>
      <c r="E31" s="106" t="e">
        <f>IF(ISNA(VLOOKUP($A31,DIEM!$A$7:$R$63790,IN_DTK!E$6,0))=FALSE,VLOOKUP($A31,DIEM!$A$7:$R$63790,IN_DTK!E$6,0),"")</f>
        <v>#REF!</v>
      </c>
      <c r="F31" s="111" t="e">
        <f>IF(ISNA(VLOOKUP($A31,DIEM!$A$7:$R$63790,IN_DTK!F$6,0))=FALSE,VLOOKUP($A31,DIEM!$A$7:$R$63790,IN_DTK!F$6,0),"")</f>
        <v>#REF!</v>
      </c>
      <c r="G31" s="111" t="e">
        <f>IF(ISNA(VLOOKUP($A31,DIEM!$A$7:$R$63790,IN_DTK!G$6,0))=FALSE,VLOOKUP($A31,DIEM!$A$7:$R$63790,IN_DTK!G$6,0),"")</f>
        <v>#REF!</v>
      </c>
      <c r="H31" s="107">
        <f>IF(ISNA(VLOOKUP($A31,DIEM!$A$7:$R$63790,IN_DTK!H$6,0))=FALSE,IF(H$9&lt;&gt;0,VLOOKUP($A31,DIEM!$A$7:$R$63790,IN_DTK!H$6,0),""),"")</f>
        <v>0</v>
      </c>
      <c r="I31" s="107">
        <f>IF(ISNA(VLOOKUP($A31,DIEM!$A$7:$R$63790,IN_DTK!I$6,0))=FALSE,IF(I$9&lt;&gt;0,VLOOKUP($A31,DIEM!$A$7:$R$63790,IN_DTK!I$6,0),""),"")</f>
        <v>0</v>
      </c>
      <c r="J31" s="107">
        <f>IF(ISNA(VLOOKUP($A31,DIEM!$A$7:$R$63790,IN_DTK!J$6,0))=FALSE,IF(J$9&lt;&gt;0,VLOOKUP($A31,DIEM!$A$7:$R$63790,IN_DTK!J$6,0),""),"")</f>
        <v>0</v>
      </c>
      <c r="K31" s="107">
        <f>IF(ISNA(VLOOKUP($A31,DIEM!$A$7:$R$63790,IN_DTK!K$6,0))=FALSE,IF(K$9&lt;&gt;0,VLOOKUP($A31,DIEM!$A$7:$R$63790,IN_DTK!K$6,0),""),"")</f>
        <v>0</v>
      </c>
      <c r="L31" s="107">
        <f>IF(ISNA(VLOOKUP($A31,DIEM!$A$7:$R$63790,IN_DTK!L$6,0))=FALSE,IF(L$9&lt;&gt;0,VLOOKUP($A31,DIEM!$A$7:$R$63790,IN_DTK!L$6,0),""),"")</f>
        <v>0</v>
      </c>
      <c r="M31" s="107">
        <f>IF(ISNA(VLOOKUP($A31,DIEM!$A$7:$R$63790,IN_DTK!M$6,0))=FALSE,IF(M$9&lt;&gt;0,VLOOKUP($A31,DIEM!$A$7:$R$63790,IN_DTK!M$6,0),""),"")</f>
        <v>0</v>
      </c>
      <c r="N31" s="107">
        <f>IF(ISNA(VLOOKUP($A31,DIEM!$A$7:$R$63790,IN_DTK!N$6,0))=FALSE,IF(N$9&lt;&gt;0,VLOOKUP($A31,DIEM!$A$7:$R$63790,IN_DTK!N$6,0),""),"")</f>
        <v>0</v>
      </c>
      <c r="O31" s="107">
        <f>IF(ISNA(VLOOKUP($A31,DIEM!$A$7:$R$63790,IN_DTK!O$6,0))=FALSE,IF(O$9&lt;&gt;0,VLOOKUP($A31,DIEM!$A$7:$R$63790,IN_DTK!O$6,0),""),"")</f>
        <v>0</v>
      </c>
      <c r="P31" s="107">
        <f>IF(ISNA(VLOOKUP($A31,DIEM!$A$7:$R$63790,IN_DTK!P$6,0))=FALSE,IF(P$9&lt;&gt;0,VLOOKUP($A31,DIEM!$A$7:$R$63790,IN_DTK!P$6,0),""),"")</f>
        <v>0</v>
      </c>
      <c r="Q31" s="108">
        <f>IF(ISNA(VLOOKUP($A31,DIEM!$A$7:$R$63790,IN_DTK!Q$6,0))=FALSE,VLOOKUP($A31,DIEM!$A$7:$R$63790,IN_DTK!Q$6,0),"")</f>
        <v>0</v>
      </c>
      <c r="R31" s="99" t="str">
        <f>IF(ISNA(VLOOKUP($A31,DIEM!$A$7:$R$63790,IN_DTK!R$6,0))=FALSE,VLOOKUP($A31,DIEM!$A$7:$R$63790,IN_DTK!R$6,0),"")</f>
        <v>Không</v>
      </c>
      <c r="S31" s="109" t="e">
        <f>IF(ISNA(VLOOKUP($A31,DIEM!$A$7:$R$63790,IN_DTK!S$6,0))=FALSE,VLOOKUP($A31,DIEM!$A$7:$R$63790,IN_DTK!S$6,0),"")</f>
        <v>#REF!</v>
      </c>
      <c r="T31" s="80" t="e">
        <f t="shared" si="0"/>
        <v>#REF!</v>
      </c>
      <c r="U31" s="80" t="e">
        <f t="shared" si="1"/>
        <v>#REF!</v>
      </c>
    </row>
    <row r="32" spans="1:21" s="80" customFormat="1" ht="20.25" customHeight="1">
      <c r="A32" s="78">
        <v>23</v>
      </c>
      <c r="B32" s="102">
        <f>--SUBTOTAL(2,C$7:C32)</f>
        <v>0</v>
      </c>
      <c r="C32" s="81" t="e">
        <f>IF(ISNA(VLOOKUP($A32,DIEM!$A$7:$R$63790,IN_DTK!C$6,0))=FALSE,VLOOKUP($A32,DIEM!$A$7:$R$63790,IN_DTK!C$6,0),"")</f>
        <v>#REF!</v>
      </c>
      <c r="D32" s="105" t="e">
        <f>IF(ISNA(VLOOKUP($A32,DIEM!$A$7:$R$63790,IN_DTK!D$6,0))=FALSE,VLOOKUP($A32,DIEM!$A$7:$R$63790,IN_DTK!D$6,0),"")</f>
        <v>#REF!</v>
      </c>
      <c r="E32" s="106" t="e">
        <f>IF(ISNA(VLOOKUP($A32,DIEM!$A$7:$R$63790,IN_DTK!E$6,0))=FALSE,VLOOKUP($A32,DIEM!$A$7:$R$63790,IN_DTK!E$6,0),"")</f>
        <v>#REF!</v>
      </c>
      <c r="F32" s="111" t="e">
        <f>IF(ISNA(VLOOKUP($A32,DIEM!$A$7:$R$63790,IN_DTK!F$6,0))=FALSE,VLOOKUP($A32,DIEM!$A$7:$R$63790,IN_DTK!F$6,0),"")</f>
        <v>#REF!</v>
      </c>
      <c r="G32" s="111" t="e">
        <f>IF(ISNA(VLOOKUP($A32,DIEM!$A$7:$R$63790,IN_DTK!G$6,0))=FALSE,VLOOKUP($A32,DIEM!$A$7:$R$63790,IN_DTK!G$6,0),"")</f>
        <v>#REF!</v>
      </c>
      <c r="H32" s="107">
        <f>IF(ISNA(VLOOKUP($A32,DIEM!$A$7:$R$63790,IN_DTK!H$6,0))=FALSE,IF(H$9&lt;&gt;0,VLOOKUP($A32,DIEM!$A$7:$R$63790,IN_DTK!H$6,0),""),"")</f>
        <v>0</v>
      </c>
      <c r="I32" s="107">
        <f>IF(ISNA(VLOOKUP($A32,DIEM!$A$7:$R$63790,IN_DTK!I$6,0))=FALSE,IF(I$9&lt;&gt;0,VLOOKUP($A32,DIEM!$A$7:$R$63790,IN_DTK!I$6,0),""),"")</f>
        <v>0</v>
      </c>
      <c r="J32" s="107">
        <f>IF(ISNA(VLOOKUP($A32,DIEM!$A$7:$R$63790,IN_DTK!J$6,0))=FALSE,IF(J$9&lt;&gt;0,VLOOKUP($A32,DIEM!$A$7:$R$63790,IN_DTK!J$6,0),""),"")</f>
        <v>0</v>
      </c>
      <c r="K32" s="107">
        <f>IF(ISNA(VLOOKUP($A32,DIEM!$A$7:$R$63790,IN_DTK!K$6,0))=FALSE,IF(K$9&lt;&gt;0,VLOOKUP($A32,DIEM!$A$7:$R$63790,IN_DTK!K$6,0),""),"")</f>
        <v>0</v>
      </c>
      <c r="L32" s="107">
        <f>IF(ISNA(VLOOKUP($A32,DIEM!$A$7:$R$63790,IN_DTK!L$6,0))=FALSE,IF(L$9&lt;&gt;0,VLOOKUP($A32,DIEM!$A$7:$R$63790,IN_DTK!L$6,0),""),"")</f>
        <v>0</v>
      </c>
      <c r="M32" s="107">
        <f>IF(ISNA(VLOOKUP($A32,DIEM!$A$7:$R$63790,IN_DTK!M$6,0))=FALSE,IF(M$9&lt;&gt;0,VLOOKUP($A32,DIEM!$A$7:$R$63790,IN_DTK!M$6,0),""),"")</f>
        <v>0</v>
      </c>
      <c r="N32" s="107">
        <f>IF(ISNA(VLOOKUP($A32,DIEM!$A$7:$R$63790,IN_DTK!N$6,0))=FALSE,IF(N$9&lt;&gt;0,VLOOKUP($A32,DIEM!$A$7:$R$63790,IN_DTK!N$6,0),""),"")</f>
        <v>0</v>
      </c>
      <c r="O32" s="107">
        <f>IF(ISNA(VLOOKUP($A32,DIEM!$A$7:$R$63790,IN_DTK!O$6,0))=FALSE,IF(O$9&lt;&gt;0,VLOOKUP($A32,DIEM!$A$7:$R$63790,IN_DTK!O$6,0),""),"")</f>
        <v>0</v>
      </c>
      <c r="P32" s="107">
        <f>IF(ISNA(VLOOKUP($A32,DIEM!$A$7:$R$63790,IN_DTK!P$6,0))=FALSE,IF(P$9&lt;&gt;0,VLOOKUP($A32,DIEM!$A$7:$R$63790,IN_DTK!P$6,0),""),"")</f>
        <v>0</v>
      </c>
      <c r="Q32" s="108">
        <f>IF(ISNA(VLOOKUP($A32,DIEM!$A$7:$R$63790,IN_DTK!Q$6,0))=FALSE,VLOOKUP($A32,DIEM!$A$7:$R$63790,IN_DTK!Q$6,0),"")</f>
        <v>0</v>
      </c>
      <c r="R32" s="99" t="str">
        <f>IF(ISNA(VLOOKUP($A32,DIEM!$A$7:$R$63790,IN_DTK!R$6,0))=FALSE,VLOOKUP($A32,DIEM!$A$7:$R$63790,IN_DTK!R$6,0),"")</f>
        <v>Không</v>
      </c>
      <c r="S32" s="109" t="e">
        <f>IF(ISNA(VLOOKUP($A32,DIEM!$A$7:$R$63790,IN_DTK!S$6,0))=FALSE,VLOOKUP($A32,DIEM!$A$7:$R$63790,IN_DTK!S$6,0),"")</f>
        <v>#REF!</v>
      </c>
      <c r="T32" s="80" t="e">
        <f t="shared" si="0"/>
        <v>#REF!</v>
      </c>
      <c r="U32" s="80" t="e">
        <f t="shared" si="1"/>
        <v>#REF!</v>
      </c>
    </row>
    <row r="33" spans="1:21" s="80" customFormat="1" ht="20.25" customHeight="1">
      <c r="A33" s="78">
        <v>24</v>
      </c>
      <c r="B33" s="102">
        <f>--SUBTOTAL(2,C$7:C33)</f>
        <v>0</v>
      </c>
      <c r="C33" s="81" t="e">
        <f>IF(ISNA(VLOOKUP($A33,DIEM!$A$7:$R$63790,IN_DTK!C$6,0))=FALSE,VLOOKUP($A33,DIEM!$A$7:$R$63790,IN_DTK!C$6,0),"")</f>
        <v>#REF!</v>
      </c>
      <c r="D33" s="105" t="e">
        <f>IF(ISNA(VLOOKUP($A33,DIEM!$A$7:$R$63790,IN_DTK!D$6,0))=FALSE,VLOOKUP($A33,DIEM!$A$7:$R$63790,IN_DTK!D$6,0),"")</f>
        <v>#REF!</v>
      </c>
      <c r="E33" s="106" t="e">
        <f>IF(ISNA(VLOOKUP($A33,DIEM!$A$7:$R$63790,IN_DTK!E$6,0))=FALSE,VLOOKUP($A33,DIEM!$A$7:$R$63790,IN_DTK!E$6,0),"")</f>
        <v>#REF!</v>
      </c>
      <c r="F33" s="111" t="e">
        <f>IF(ISNA(VLOOKUP($A33,DIEM!$A$7:$R$63790,IN_DTK!F$6,0))=FALSE,VLOOKUP($A33,DIEM!$A$7:$R$63790,IN_DTK!F$6,0),"")</f>
        <v>#REF!</v>
      </c>
      <c r="G33" s="111" t="e">
        <f>IF(ISNA(VLOOKUP($A33,DIEM!$A$7:$R$63790,IN_DTK!G$6,0))=FALSE,VLOOKUP($A33,DIEM!$A$7:$R$63790,IN_DTK!G$6,0),"")</f>
        <v>#REF!</v>
      </c>
      <c r="H33" s="107">
        <f>IF(ISNA(VLOOKUP($A33,DIEM!$A$7:$R$63790,IN_DTK!H$6,0))=FALSE,IF(H$9&lt;&gt;0,VLOOKUP($A33,DIEM!$A$7:$R$63790,IN_DTK!H$6,0),""),"")</f>
        <v>0</v>
      </c>
      <c r="I33" s="107">
        <f>IF(ISNA(VLOOKUP($A33,DIEM!$A$7:$R$63790,IN_DTK!I$6,0))=FALSE,IF(I$9&lt;&gt;0,VLOOKUP($A33,DIEM!$A$7:$R$63790,IN_DTK!I$6,0),""),"")</f>
        <v>0</v>
      </c>
      <c r="J33" s="107">
        <f>IF(ISNA(VLOOKUP($A33,DIEM!$A$7:$R$63790,IN_DTK!J$6,0))=FALSE,IF(J$9&lt;&gt;0,VLOOKUP($A33,DIEM!$A$7:$R$63790,IN_DTK!J$6,0),""),"")</f>
        <v>0</v>
      </c>
      <c r="K33" s="107">
        <f>IF(ISNA(VLOOKUP($A33,DIEM!$A$7:$R$63790,IN_DTK!K$6,0))=FALSE,IF(K$9&lt;&gt;0,VLOOKUP($A33,DIEM!$A$7:$R$63790,IN_DTK!K$6,0),""),"")</f>
        <v>0</v>
      </c>
      <c r="L33" s="107">
        <f>IF(ISNA(VLOOKUP($A33,DIEM!$A$7:$R$63790,IN_DTK!L$6,0))=FALSE,IF(L$9&lt;&gt;0,VLOOKUP($A33,DIEM!$A$7:$R$63790,IN_DTK!L$6,0),""),"")</f>
        <v>0</v>
      </c>
      <c r="M33" s="107">
        <f>IF(ISNA(VLOOKUP($A33,DIEM!$A$7:$R$63790,IN_DTK!M$6,0))=FALSE,IF(M$9&lt;&gt;0,VLOOKUP($A33,DIEM!$A$7:$R$63790,IN_DTK!M$6,0),""),"")</f>
        <v>0</v>
      </c>
      <c r="N33" s="107">
        <f>IF(ISNA(VLOOKUP($A33,DIEM!$A$7:$R$63790,IN_DTK!N$6,0))=FALSE,IF(N$9&lt;&gt;0,VLOOKUP($A33,DIEM!$A$7:$R$63790,IN_DTK!N$6,0),""),"")</f>
        <v>0</v>
      </c>
      <c r="O33" s="107">
        <f>IF(ISNA(VLOOKUP($A33,DIEM!$A$7:$R$63790,IN_DTK!O$6,0))=FALSE,IF(O$9&lt;&gt;0,VLOOKUP($A33,DIEM!$A$7:$R$63790,IN_DTK!O$6,0),""),"")</f>
        <v>0</v>
      </c>
      <c r="P33" s="107">
        <f>IF(ISNA(VLOOKUP($A33,DIEM!$A$7:$R$63790,IN_DTK!P$6,0))=FALSE,IF(P$9&lt;&gt;0,VLOOKUP($A33,DIEM!$A$7:$R$63790,IN_DTK!P$6,0),""),"")</f>
        <v>0</v>
      </c>
      <c r="Q33" s="108">
        <f>IF(ISNA(VLOOKUP($A33,DIEM!$A$7:$R$63790,IN_DTK!Q$6,0))=FALSE,VLOOKUP($A33,DIEM!$A$7:$R$63790,IN_DTK!Q$6,0),"")</f>
        <v>0</v>
      </c>
      <c r="R33" s="99" t="str">
        <f>IF(ISNA(VLOOKUP($A33,DIEM!$A$7:$R$63790,IN_DTK!R$6,0))=FALSE,VLOOKUP($A33,DIEM!$A$7:$R$63790,IN_DTK!R$6,0),"")</f>
        <v>Không</v>
      </c>
      <c r="S33" s="109" t="e">
        <f>IF(ISNA(VLOOKUP($A33,DIEM!$A$7:$R$63790,IN_DTK!S$6,0))=FALSE,VLOOKUP($A33,DIEM!$A$7:$R$63790,IN_DTK!S$6,0),"")</f>
        <v>#REF!</v>
      </c>
      <c r="T33" s="80" t="e">
        <f t="shared" si="0"/>
        <v>#REF!</v>
      </c>
      <c r="U33" s="80" t="e">
        <f t="shared" si="1"/>
        <v>#REF!</v>
      </c>
    </row>
    <row r="34" spans="1:21" s="80" customFormat="1" ht="20.25" customHeight="1">
      <c r="A34" s="78">
        <v>25</v>
      </c>
      <c r="B34" s="102">
        <f>--SUBTOTAL(2,C$7:C34)</f>
        <v>0</v>
      </c>
      <c r="C34" s="81" t="e">
        <f>IF(ISNA(VLOOKUP($A34,DIEM!$A$7:$R$63790,IN_DTK!C$6,0))=FALSE,VLOOKUP($A34,DIEM!$A$7:$R$63790,IN_DTK!C$6,0),"")</f>
        <v>#REF!</v>
      </c>
      <c r="D34" s="105" t="e">
        <f>IF(ISNA(VLOOKUP($A34,DIEM!$A$7:$R$63790,IN_DTK!D$6,0))=FALSE,VLOOKUP($A34,DIEM!$A$7:$R$63790,IN_DTK!D$6,0),"")</f>
        <v>#REF!</v>
      </c>
      <c r="E34" s="106" t="e">
        <f>IF(ISNA(VLOOKUP($A34,DIEM!$A$7:$R$63790,IN_DTK!E$6,0))=FALSE,VLOOKUP($A34,DIEM!$A$7:$R$63790,IN_DTK!E$6,0),"")</f>
        <v>#REF!</v>
      </c>
      <c r="F34" s="111" t="e">
        <f>IF(ISNA(VLOOKUP($A34,DIEM!$A$7:$R$63790,IN_DTK!F$6,0))=FALSE,VLOOKUP($A34,DIEM!$A$7:$R$63790,IN_DTK!F$6,0),"")</f>
        <v>#REF!</v>
      </c>
      <c r="G34" s="111" t="e">
        <f>IF(ISNA(VLOOKUP($A34,DIEM!$A$7:$R$63790,IN_DTK!G$6,0))=FALSE,VLOOKUP($A34,DIEM!$A$7:$R$63790,IN_DTK!G$6,0),"")</f>
        <v>#REF!</v>
      </c>
      <c r="H34" s="107">
        <f>IF(ISNA(VLOOKUP($A34,DIEM!$A$7:$R$63790,IN_DTK!H$6,0))=FALSE,IF(H$9&lt;&gt;0,VLOOKUP($A34,DIEM!$A$7:$R$63790,IN_DTK!H$6,0),""),"")</f>
        <v>0</v>
      </c>
      <c r="I34" s="107">
        <f>IF(ISNA(VLOOKUP($A34,DIEM!$A$7:$R$63790,IN_DTK!I$6,0))=FALSE,IF(I$9&lt;&gt;0,VLOOKUP($A34,DIEM!$A$7:$R$63790,IN_DTK!I$6,0),""),"")</f>
        <v>0</v>
      </c>
      <c r="J34" s="107">
        <f>IF(ISNA(VLOOKUP($A34,DIEM!$A$7:$R$63790,IN_DTK!J$6,0))=FALSE,IF(J$9&lt;&gt;0,VLOOKUP($A34,DIEM!$A$7:$R$63790,IN_DTK!J$6,0),""),"")</f>
        <v>0</v>
      </c>
      <c r="K34" s="107">
        <f>IF(ISNA(VLOOKUP($A34,DIEM!$A$7:$R$63790,IN_DTK!K$6,0))=FALSE,IF(K$9&lt;&gt;0,VLOOKUP($A34,DIEM!$A$7:$R$63790,IN_DTK!K$6,0),""),"")</f>
        <v>0</v>
      </c>
      <c r="L34" s="107">
        <f>IF(ISNA(VLOOKUP($A34,DIEM!$A$7:$R$63790,IN_DTK!L$6,0))=FALSE,IF(L$9&lt;&gt;0,VLOOKUP($A34,DIEM!$A$7:$R$63790,IN_DTK!L$6,0),""),"")</f>
        <v>0</v>
      </c>
      <c r="M34" s="107">
        <f>IF(ISNA(VLOOKUP($A34,DIEM!$A$7:$R$63790,IN_DTK!M$6,0))=FALSE,IF(M$9&lt;&gt;0,VLOOKUP($A34,DIEM!$A$7:$R$63790,IN_DTK!M$6,0),""),"")</f>
        <v>0</v>
      </c>
      <c r="N34" s="107">
        <f>IF(ISNA(VLOOKUP($A34,DIEM!$A$7:$R$63790,IN_DTK!N$6,0))=FALSE,IF(N$9&lt;&gt;0,VLOOKUP($A34,DIEM!$A$7:$R$63790,IN_DTK!N$6,0),""),"")</f>
        <v>0</v>
      </c>
      <c r="O34" s="107">
        <f>IF(ISNA(VLOOKUP($A34,DIEM!$A$7:$R$63790,IN_DTK!O$6,0))=FALSE,IF(O$9&lt;&gt;0,VLOOKUP($A34,DIEM!$A$7:$R$63790,IN_DTK!O$6,0),""),"")</f>
        <v>0</v>
      </c>
      <c r="P34" s="107">
        <f>IF(ISNA(VLOOKUP($A34,DIEM!$A$7:$R$63790,IN_DTK!P$6,0))=FALSE,IF(P$9&lt;&gt;0,VLOOKUP($A34,DIEM!$A$7:$R$63790,IN_DTK!P$6,0),""),"")</f>
        <v>0</v>
      </c>
      <c r="Q34" s="108">
        <f>IF(ISNA(VLOOKUP($A34,DIEM!$A$7:$R$63790,IN_DTK!Q$6,0))=FALSE,VLOOKUP($A34,DIEM!$A$7:$R$63790,IN_DTK!Q$6,0),"")</f>
        <v>0</v>
      </c>
      <c r="R34" s="99" t="str">
        <f>IF(ISNA(VLOOKUP($A34,DIEM!$A$7:$R$63790,IN_DTK!R$6,0))=FALSE,VLOOKUP($A34,DIEM!$A$7:$R$63790,IN_DTK!R$6,0),"")</f>
        <v>Không</v>
      </c>
      <c r="S34" s="109" t="e">
        <f>IF(ISNA(VLOOKUP($A34,DIEM!$A$7:$R$63790,IN_DTK!S$6,0))=FALSE,VLOOKUP($A34,DIEM!$A$7:$R$63790,IN_DTK!S$6,0),"")</f>
        <v>#REF!</v>
      </c>
      <c r="T34" s="80" t="e">
        <f t="shared" si="0"/>
        <v>#REF!</v>
      </c>
      <c r="U34" s="80" t="e">
        <f t="shared" si="1"/>
        <v>#REF!</v>
      </c>
    </row>
    <row r="35" spans="1:21" s="80" customFormat="1" ht="20.25" customHeight="1">
      <c r="A35" s="78">
        <v>26</v>
      </c>
      <c r="B35" s="102">
        <f>--SUBTOTAL(2,C$7:C35)</f>
        <v>0</v>
      </c>
      <c r="C35" s="81" t="e">
        <f>IF(ISNA(VLOOKUP($A35,DIEM!$A$7:$R$63790,IN_DTK!C$6,0))=FALSE,VLOOKUP($A35,DIEM!$A$7:$R$63790,IN_DTK!C$6,0),"")</f>
        <v>#REF!</v>
      </c>
      <c r="D35" s="105" t="e">
        <f>IF(ISNA(VLOOKUP($A35,DIEM!$A$7:$R$63790,IN_DTK!D$6,0))=FALSE,VLOOKUP($A35,DIEM!$A$7:$R$63790,IN_DTK!D$6,0),"")</f>
        <v>#REF!</v>
      </c>
      <c r="E35" s="106" t="e">
        <f>IF(ISNA(VLOOKUP($A35,DIEM!$A$7:$R$63790,IN_DTK!E$6,0))=FALSE,VLOOKUP($A35,DIEM!$A$7:$R$63790,IN_DTK!E$6,0),"")</f>
        <v>#REF!</v>
      </c>
      <c r="F35" s="111" t="e">
        <f>IF(ISNA(VLOOKUP($A35,DIEM!$A$7:$R$63790,IN_DTK!F$6,0))=FALSE,VLOOKUP($A35,DIEM!$A$7:$R$63790,IN_DTK!F$6,0),"")</f>
        <v>#REF!</v>
      </c>
      <c r="G35" s="111" t="e">
        <f>IF(ISNA(VLOOKUP($A35,DIEM!$A$7:$R$63790,IN_DTK!G$6,0))=FALSE,VLOOKUP($A35,DIEM!$A$7:$R$63790,IN_DTK!G$6,0),"")</f>
        <v>#REF!</v>
      </c>
      <c r="H35" s="107">
        <f>IF(ISNA(VLOOKUP($A35,DIEM!$A$7:$R$63790,IN_DTK!H$6,0))=FALSE,IF(H$9&lt;&gt;0,VLOOKUP($A35,DIEM!$A$7:$R$63790,IN_DTK!H$6,0),""),"")</f>
        <v>0</v>
      </c>
      <c r="I35" s="107">
        <f>IF(ISNA(VLOOKUP($A35,DIEM!$A$7:$R$63790,IN_DTK!I$6,0))=FALSE,IF(I$9&lt;&gt;0,VLOOKUP($A35,DIEM!$A$7:$R$63790,IN_DTK!I$6,0),""),"")</f>
        <v>0</v>
      </c>
      <c r="J35" s="107">
        <f>IF(ISNA(VLOOKUP($A35,DIEM!$A$7:$R$63790,IN_DTK!J$6,0))=FALSE,IF(J$9&lt;&gt;0,VLOOKUP($A35,DIEM!$A$7:$R$63790,IN_DTK!J$6,0),""),"")</f>
        <v>0</v>
      </c>
      <c r="K35" s="107">
        <f>IF(ISNA(VLOOKUP($A35,DIEM!$A$7:$R$63790,IN_DTK!K$6,0))=FALSE,IF(K$9&lt;&gt;0,VLOOKUP($A35,DIEM!$A$7:$R$63790,IN_DTK!K$6,0),""),"")</f>
        <v>0</v>
      </c>
      <c r="L35" s="107">
        <f>IF(ISNA(VLOOKUP($A35,DIEM!$A$7:$R$63790,IN_DTK!L$6,0))=FALSE,IF(L$9&lt;&gt;0,VLOOKUP($A35,DIEM!$A$7:$R$63790,IN_DTK!L$6,0),""),"")</f>
        <v>0</v>
      </c>
      <c r="M35" s="107">
        <f>IF(ISNA(VLOOKUP($A35,DIEM!$A$7:$R$63790,IN_DTK!M$6,0))=FALSE,IF(M$9&lt;&gt;0,VLOOKUP($A35,DIEM!$A$7:$R$63790,IN_DTK!M$6,0),""),"")</f>
        <v>0</v>
      </c>
      <c r="N35" s="107">
        <f>IF(ISNA(VLOOKUP($A35,DIEM!$A$7:$R$63790,IN_DTK!N$6,0))=FALSE,IF(N$9&lt;&gt;0,VLOOKUP($A35,DIEM!$A$7:$R$63790,IN_DTK!N$6,0),""),"")</f>
        <v>0</v>
      </c>
      <c r="O35" s="107">
        <f>IF(ISNA(VLOOKUP($A35,DIEM!$A$7:$R$63790,IN_DTK!O$6,0))=FALSE,IF(O$9&lt;&gt;0,VLOOKUP($A35,DIEM!$A$7:$R$63790,IN_DTK!O$6,0),""),"")</f>
        <v>0</v>
      </c>
      <c r="P35" s="107">
        <f>IF(ISNA(VLOOKUP($A35,DIEM!$A$7:$R$63790,IN_DTK!P$6,0))=FALSE,IF(P$9&lt;&gt;0,VLOOKUP($A35,DIEM!$A$7:$R$63790,IN_DTK!P$6,0),""),"")</f>
        <v>0</v>
      </c>
      <c r="Q35" s="108">
        <f>IF(ISNA(VLOOKUP($A35,DIEM!$A$7:$R$63790,IN_DTK!Q$6,0))=FALSE,VLOOKUP($A35,DIEM!$A$7:$R$63790,IN_DTK!Q$6,0),"")</f>
        <v>0</v>
      </c>
      <c r="R35" s="99" t="str">
        <f>IF(ISNA(VLOOKUP($A35,DIEM!$A$7:$R$63790,IN_DTK!R$6,0))=FALSE,VLOOKUP($A35,DIEM!$A$7:$R$63790,IN_DTK!R$6,0),"")</f>
        <v>Không</v>
      </c>
      <c r="S35" s="109" t="e">
        <f>IF(ISNA(VLOOKUP($A35,DIEM!$A$7:$R$63790,IN_DTK!S$6,0))=FALSE,VLOOKUP($A35,DIEM!$A$7:$R$63790,IN_DTK!S$6,0),"")</f>
        <v>#REF!</v>
      </c>
      <c r="T35" s="80" t="e">
        <f t="shared" si="0"/>
        <v>#REF!</v>
      </c>
      <c r="U35" s="80" t="e">
        <f t="shared" si="1"/>
        <v>#REF!</v>
      </c>
    </row>
    <row r="36" spans="1:21" s="80" customFormat="1" ht="20.25" customHeight="1">
      <c r="A36" s="78">
        <v>27</v>
      </c>
      <c r="B36" s="102">
        <f>--SUBTOTAL(2,C$7:C36)</f>
        <v>0</v>
      </c>
      <c r="C36" s="81" t="e">
        <f>IF(ISNA(VLOOKUP($A36,DIEM!$A$7:$R$63790,IN_DTK!C$6,0))=FALSE,VLOOKUP($A36,DIEM!$A$7:$R$63790,IN_DTK!C$6,0),"")</f>
        <v>#REF!</v>
      </c>
      <c r="D36" s="105" t="e">
        <f>IF(ISNA(VLOOKUP($A36,DIEM!$A$7:$R$63790,IN_DTK!D$6,0))=FALSE,VLOOKUP($A36,DIEM!$A$7:$R$63790,IN_DTK!D$6,0),"")</f>
        <v>#REF!</v>
      </c>
      <c r="E36" s="106" t="e">
        <f>IF(ISNA(VLOOKUP($A36,DIEM!$A$7:$R$63790,IN_DTK!E$6,0))=FALSE,VLOOKUP($A36,DIEM!$A$7:$R$63790,IN_DTK!E$6,0),"")</f>
        <v>#REF!</v>
      </c>
      <c r="F36" s="111" t="e">
        <f>IF(ISNA(VLOOKUP($A36,DIEM!$A$7:$R$63790,IN_DTK!F$6,0))=FALSE,VLOOKUP($A36,DIEM!$A$7:$R$63790,IN_DTK!F$6,0),"")</f>
        <v>#REF!</v>
      </c>
      <c r="G36" s="111" t="e">
        <f>IF(ISNA(VLOOKUP($A36,DIEM!$A$7:$R$63790,IN_DTK!G$6,0))=FALSE,VLOOKUP($A36,DIEM!$A$7:$R$63790,IN_DTK!G$6,0),"")</f>
        <v>#REF!</v>
      </c>
      <c r="H36" s="107">
        <f>IF(ISNA(VLOOKUP($A36,DIEM!$A$7:$R$63790,IN_DTK!H$6,0))=FALSE,IF(H$9&lt;&gt;0,VLOOKUP($A36,DIEM!$A$7:$R$63790,IN_DTK!H$6,0),""),"")</f>
        <v>0</v>
      </c>
      <c r="I36" s="107">
        <f>IF(ISNA(VLOOKUP($A36,DIEM!$A$7:$R$63790,IN_DTK!I$6,0))=FALSE,IF(I$9&lt;&gt;0,VLOOKUP($A36,DIEM!$A$7:$R$63790,IN_DTK!I$6,0),""),"")</f>
        <v>0</v>
      </c>
      <c r="J36" s="107">
        <f>IF(ISNA(VLOOKUP($A36,DIEM!$A$7:$R$63790,IN_DTK!J$6,0))=FALSE,IF(J$9&lt;&gt;0,VLOOKUP($A36,DIEM!$A$7:$R$63790,IN_DTK!J$6,0),""),"")</f>
        <v>0</v>
      </c>
      <c r="K36" s="107">
        <f>IF(ISNA(VLOOKUP($A36,DIEM!$A$7:$R$63790,IN_DTK!K$6,0))=FALSE,IF(K$9&lt;&gt;0,VLOOKUP($A36,DIEM!$A$7:$R$63790,IN_DTK!K$6,0),""),"")</f>
        <v>0</v>
      </c>
      <c r="L36" s="107">
        <f>IF(ISNA(VLOOKUP($A36,DIEM!$A$7:$R$63790,IN_DTK!L$6,0))=FALSE,IF(L$9&lt;&gt;0,VLOOKUP($A36,DIEM!$A$7:$R$63790,IN_DTK!L$6,0),""),"")</f>
        <v>0</v>
      </c>
      <c r="M36" s="107">
        <f>IF(ISNA(VLOOKUP($A36,DIEM!$A$7:$R$63790,IN_DTK!M$6,0))=FALSE,IF(M$9&lt;&gt;0,VLOOKUP($A36,DIEM!$A$7:$R$63790,IN_DTK!M$6,0),""),"")</f>
        <v>0</v>
      </c>
      <c r="N36" s="107">
        <f>IF(ISNA(VLOOKUP($A36,DIEM!$A$7:$R$63790,IN_DTK!N$6,0))=FALSE,IF(N$9&lt;&gt;0,VLOOKUP($A36,DIEM!$A$7:$R$63790,IN_DTK!N$6,0),""),"")</f>
        <v>0</v>
      </c>
      <c r="O36" s="107">
        <f>IF(ISNA(VLOOKUP($A36,DIEM!$A$7:$R$63790,IN_DTK!O$6,0))=FALSE,IF(O$9&lt;&gt;0,VLOOKUP($A36,DIEM!$A$7:$R$63790,IN_DTK!O$6,0),""),"")</f>
        <v>0</v>
      </c>
      <c r="P36" s="107">
        <f>IF(ISNA(VLOOKUP($A36,DIEM!$A$7:$R$63790,IN_DTK!P$6,0))=FALSE,IF(P$9&lt;&gt;0,VLOOKUP($A36,DIEM!$A$7:$R$63790,IN_DTK!P$6,0),""),"")</f>
        <v>0</v>
      </c>
      <c r="Q36" s="108">
        <f>IF(ISNA(VLOOKUP($A36,DIEM!$A$7:$R$63790,IN_DTK!Q$6,0))=FALSE,VLOOKUP($A36,DIEM!$A$7:$R$63790,IN_DTK!Q$6,0),"")</f>
        <v>0</v>
      </c>
      <c r="R36" s="99" t="str">
        <f>IF(ISNA(VLOOKUP($A36,DIEM!$A$7:$R$63790,IN_DTK!R$6,0))=FALSE,VLOOKUP($A36,DIEM!$A$7:$R$63790,IN_DTK!R$6,0),"")</f>
        <v>Không</v>
      </c>
      <c r="S36" s="109" t="e">
        <f>IF(ISNA(VLOOKUP($A36,DIEM!$A$7:$R$63790,IN_DTK!S$6,0))=FALSE,VLOOKUP($A36,DIEM!$A$7:$R$63790,IN_DTK!S$6,0),"")</f>
        <v>#REF!</v>
      </c>
      <c r="T36" s="80" t="e">
        <f t="shared" si="0"/>
        <v>#REF!</v>
      </c>
      <c r="U36" s="80" t="e">
        <f t="shared" si="1"/>
        <v>#REF!</v>
      </c>
    </row>
    <row r="37" spans="1:21" s="80" customFormat="1" ht="20.25" customHeight="1">
      <c r="A37" s="78">
        <v>28</v>
      </c>
      <c r="B37" s="102">
        <f>--SUBTOTAL(2,C$7:C37)</f>
        <v>0</v>
      </c>
      <c r="C37" s="81" t="e">
        <f>IF(ISNA(VLOOKUP($A37,DIEM!$A$7:$R$63790,IN_DTK!C$6,0))=FALSE,VLOOKUP($A37,DIEM!$A$7:$R$63790,IN_DTK!C$6,0),"")</f>
        <v>#REF!</v>
      </c>
      <c r="D37" s="105" t="e">
        <f>IF(ISNA(VLOOKUP($A37,DIEM!$A$7:$R$63790,IN_DTK!D$6,0))=FALSE,VLOOKUP($A37,DIEM!$A$7:$R$63790,IN_DTK!D$6,0),"")</f>
        <v>#REF!</v>
      </c>
      <c r="E37" s="106" t="e">
        <f>IF(ISNA(VLOOKUP($A37,DIEM!$A$7:$R$63790,IN_DTK!E$6,0))=FALSE,VLOOKUP($A37,DIEM!$A$7:$R$63790,IN_DTK!E$6,0),"")</f>
        <v>#REF!</v>
      </c>
      <c r="F37" s="111" t="e">
        <f>IF(ISNA(VLOOKUP($A37,DIEM!$A$7:$R$63790,IN_DTK!F$6,0))=FALSE,VLOOKUP($A37,DIEM!$A$7:$R$63790,IN_DTK!F$6,0),"")</f>
        <v>#REF!</v>
      </c>
      <c r="G37" s="111" t="e">
        <f>IF(ISNA(VLOOKUP($A37,DIEM!$A$7:$R$63790,IN_DTK!G$6,0))=FALSE,VLOOKUP($A37,DIEM!$A$7:$R$63790,IN_DTK!G$6,0),"")</f>
        <v>#REF!</v>
      </c>
      <c r="H37" s="107">
        <f>IF(ISNA(VLOOKUP($A37,DIEM!$A$7:$R$63790,IN_DTK!H$6,0))=FALSE,IF(H$9&lt;&gt;0,VLOOKUP($A37,DIEM!$A$7:$R$63790,IN_DTK!H$6,0),""),"")</f>
        <v>0</v>
      </c>
      <c r="I37" s="107">
        <f>IF(ISNA(VLOOKUP($A37,DIEM!$A$7:$R$63790,IN_DTK!I$6,0))=FALSE,IF(I$9&lt;&gt;0,VLOOKUP($A37,DIEM!$A$7:$R$63790,IN_DTK!I$6,0),""),"")</f>
        <v>0</v>
      </c>
      <c r="J37" s="107">
        <f>IF(ISNA(VLOOKUP($A37,DIEM!$A$7:$R$63790,IN_DTK!J$6,0))=FALSE,IF(J$9&lt;&gt;0,VLOOKUP($A37,DIEM!$A$7:$R$63790,IN_DTK!J$6,0),""),"")</f>
        <v>0</v>
      </c>
      <c r="K37" s="107">
        <f>IF(ISNA(VLOOKUP($A37,DIEM!$A$7:$R$63790,IN_DTK!K$6,0))=FALSE,IF(K$9&lt;&gt;0,VLOOKUP($A37,DIEM!$A$7:$R$63790,IN_DTK!K$6,0),""),"")</f>
        <v>0</v>
      </c>
      <c r="L37" s="107">
        <f>IF(ISNA(VLOOKUP($A37,DIEM!$A$7:$R$63790,IN_DTK!L$6,0))=FALSE,IF(L$9&lt;&gt;0,VLOOKUP($A37,DIEM!$A$7:$R$63790,IN_DTK!L$6,0),""),"")</f>
        <v>0</v>
      </c>
      <c r="M37" s="107">
        <f>IF(ISNA(VLOOKUP($A37,DIEM!$A$7:$R$63790,IN_DTK!M$6,0))=FALSE,IF(M$9&lt;&gt;0,VLOOKUP($A37,DIEM!$A$7:$R$63790,IN_DTK!M$6,0),""),"")</f>
        <v>0</v>
      </c>
      <c r="N37" s="107">
        <f>IF(ISNA(VLOOKUP($A37,DIEM!$A$7:$R$63790,IN_DTK!N$6,0))=FALSE,IF(N$9&lt;&gt;0,VLOOKUP($A37,DIEM!$A$7:$R$63790,IN_DTK!N$6,0),""),"")</f>
        <v>0</v>
      </c>
      <c r="O37" s="107">
        <f>IF(ISNA(VLOOKUP($A37,DIEM!$A$7:$R$63790,IN_DTK!O$6,0))=FALSE,IF(O$9&lt;&gt;0,VLOOKUP($A37,DIEM!$A$7:$R$63790,IN_DTK!O$6,0),""),"")</f>
        <v>0</v>
      </c>
      <c r="P37" s="107">
        <f>IF(ISNA(VLOOKUP($A37,DIEM!$A$7:$R$63790,IN_DTK!P$6,0))=FALSE,IF(P$9&lt;&gt;0,VLOOKUP($A37,DIEM!$A$7:$R$63790,IN_DTK!P$6,0),""),"")</f>
        <v>0</v>
      </c>
      <c r="Q37" s="108">
        <f>IF(ISNA(VLOOKUP($A37,DIEM!$A$7:$R$63790,IN_DTK!Q$6,0))=FALSE,VLOOKUP($A37,DIEM!$A$7:$R$63790,IN_DTK!Q$6,0),"")</f>
        <v>0</v>
      </c>
      <c r="R37" s="99" t="str">
        <f>IF(ISNA(VLOOKUP($A37,DIEM!$A$7:$R$63790,IN_DTK!R$6,0))=FALSE,VLOOKUP($A37,DIEM!$A$7:$R$63790,IN_DTK!R$6,0),"")</f>
        <v>Không</v>
      </c>
      <c r="S37" s="109" t="e">
        <f>IF(ISNA(VLOOKUP($A37,DIEM!$A$7:$R$63790,IN_DTK!S$6,0))=FALSE,VLOOKUP($A37,DIEM!$A$7:$R$63790,IN_DTK!S$6,0),"")</f>
        <v>#REF!</v>
      </c>
      <c r="T37" s="80" t="e">
        <f t="shared" si="0"/>
        <v>#REF!</v>
      </c>
      <c r="U37" s="80" t="e">
        <f t="shared" si="1"/>
        <v>#REF!</v>
      </c>
    </row>
    <row r="38" spans="1:21" s="80" customFormat="1" ht="20.25" customHeight="1">
      <c r="A38" s="78">
        <v>29</v>
      </c>
      <c r="B38" s="102">
        <f>--SUBTOTAL(2,C$7:C38)</f>
        <v>0</v>
      </c>
      <c r="C38" s="81" t="e">
        <f>IF(ISNA(VLOOKUP($A38,DIEM!$A$7:$R$63790,IN_DTK!C$6,0))=FALSE,VLOOKUP($A38,DIEM!$A$7:$R$63790,IN_DTK!C$6,0),"")</f>
        <v>#REF!</v>
      </c>
      <c r="D38" s="105" t="e">
        <f>IF(ISNA(VLOOKUP($A38,DIEM!$A$7:$R$63790,IN_DTK!D$6,0))=FALSE,VLOOKUP($A38,DIEM!$A$7:$R$63790,IN_DTK!D$6,0),"")</f>
        <v>#REF!</v>
      </c>
      <c r="E38" s="106" t="e">
        <f>IF(ISNA(VLOOKUP($A38,DIEM!$A$7:$R$63790,IN_DTK!E$6,0))=FALSE,VLOOKUP($A38,DIEM!$A$7:$R$63790,IN_DTK!E$6,0),"")</f>
        <v>#REF!</v>
      </c>
      <c r="F38" s="111" t="e">
        <f>IF(ISNA(VLOOKUP($A38,DIEM!$A$7:$R$63790,IN_DTK!F$6,0))=FALSE,VLOOKUP($A38,DIEM!$A$7:$R$63790,IN_DTK!F$6,0),"")</f>
        <v>#REF!</v>
      </c>
      <c r="G38" s="111" t="e">
        <f>IF(ISNA(VLOOKUP($A38,DIEM!$A$7:$R$63790,IN_DTK!G$6,0))=FALSE,VLOOKUP($A38,DIEM!$A$7:$R$63790,IN_DTK!G$6,0),"")</f>
        <v>#REF!</v>
      </c>
      <c r="H38" s="107">
        <f>IF(ISNA(VLOOKUP($A38,DIEM!$A$7:$R$63790,IN_DTK!H$6,0))=FALSE,IF(H$9&lt;&gt;0,VLOOKUP($A38,DIEM!$A$7:$R$63790,IN_DTK!H$6,0),""),"")</f>
        <v>0</v>
      </c>
      <c r="I38" s="107">
        <f>IF(ISNA(VLOOKUP($A38,DIEM!$A$7:$R$63790,IN_DTK!I$6,0))=FALSE,IF(I$9&lt;&gt;0,VLOOKUP($A38,DIEM!$A$7:$R$63790,IN_DTK!I$6,0),""),"")</f>
        <v>0</v>
      </c>
      <c r="J38" s="107">
        <f>IF(ISNA(VLOOKUP($A38,DIEM!$A$7:$R$63790,IN_DTK!J$6,0))=FALSE,IF(J$9&lt;&gt;0,VLOOKUP($A38,DIEM!$A$7:$R$63790,IN_DTK!J$6,0),""),"")</f>
        <v>0</v>
      </c>
      <c r="K38" s="107">
        <f>IF(ISNA(VLOOKUP($A38,DIEM!$A$7:$R$63790,IN_DTK!K$6,0))=FALSE,IF(K$9&lt;&gt;0,VLOOKUP($A38,DIEM!$A$7:$R$63790,IN_DTK!K$6,0),""),"")</f>
        <v>0</v>
      </c>
      <c r="L38" s="107">
        <f>IF(ISNA(VLOOKUP($A38,DIEM!$A$7:$R$63790,IN_DTK!L$6,0))=FALSE,IF(L$9&lt;&gt;0,VLOOKUP($A38,DIEM!$A$7:$R$63790,IN_DTK!L$6,0),""),"")</f>
        <v>0</v>
      </c>
      <c r="M38" s="107">
        <f>IF(ISNA(VLOOKUP($A38,DIEM!$A$7:$R$63790,IN_DTK!M$6,0))=FALSE,IF(M$9&lt;&gt;0,VLOOKUP($A38,DIEM!$A$7:$R$63790,IN_DTK!M$6,0),""),"")</f>
        <v>0</v>
      </c>
      <c r="N38" s="107">
        <f>IF(ISNA(VLOOKUP($A38,DIEM!$A$7:$R$63790,IN_DTK!N$6,0))=FALSE,IF(N$9&lt;&gt;0,VLOOKUP($A38,DIEM!$A$7:$R$63790,IN_DTK!N$6,0),""),"")</f>
        <v>0</v>
      </c>
      <c r="O38" s="107">
        <f>IF(ISNA(VLOOKUP($A38,DIEM!$A$7:$R$63790,IN_DTK!O$6,0))=FALSE,IF(O$9&lt;&gt;0,VLOOKUP($A38,DIEM!$A$7:$R$63790,IN_DTK!O$6,0),""),"")</f>
        <v>0</v>
      </c>
      <c r="P38" s="107">
        <f>IF(ISNA(VLOOKUP($A38,DIEM!$A$7:$R$63790,IN_DTK!P$6,0))=FALSE,IF(P$9&lt;&gt;0,VLOOKUP($A38,DIEM!$A$7:$R$63790,IN_DTK!P$6,0),""),"")</f>
        <v>0</v>
      </c>
      <c r="Q38" s="108">
        <f>IF(ISNA(VLOOKUP($A38,DIEM!$A$7:$R$63790,IN_DTK!Q$6,0))=FALSE,VLOOKUP($A38,DIEM!$A$7:$R$63790,IN_DTK!Q$6,0),"")</f>
        <v>0</v>
      </c>
      <c r="R38" s="99" t="str">
        <f>IF(ISNA(VLOOKUP($A38,DIEM!$A$7:$R$63790,IN_DTK!R$6,0))=FALSE,VLOOKUP($A38,DIEM!$A$7:$R$63790,IN_DTK!R$6,0),"")</f>
        <v>Không</v>
      </c>
      <c r="S38" s="109" t="e">
        <f>IF(ISNA(VLOOKUP($A38,DIEM!$A$7:$R$63790,IN_DTK!S$6,0))=FALSE,VLOOKUP($A38,DIEM!$A$7:$R$63790,IN_DTK!S$6,0),"")</f>
        <v>#REF!</v>
      </c>
      <c r="T38" s="80" t="e">
        <f t="shared" si="0"/>
        <v>#REF!</v>
      </c>
      <c r="U38" s="80" t="e">
        <f t="shared" si="1"/>
        <v>#REF!</v>
      </c>
    </row>
    <row r="39" spans="1:21" s="80" customFormat="1" ht="20.25" customHeight="1">
      <c r="A39" s="78">
        <v>30</v>
      </c>
      <c r="B39" s="102">
        <f>--SUBTOTAL(2,C$7:C39)</f>
        <v>0</v>
      </c>
      <c r="C39" s="81" t="e">
        <f>IF(ISNA(VLOOKUP($A39,DIEM!$A$7:$R$63790,IN_DTK!C$6,0))=FALSE,VLOOKUP($A39,DIEM!$A$7:$R$63790,IN_DTK!C$6,0),"")</f>
        <v>#REF!</v>
      </c>
      <c r="D39" s="105" t="e">
        <f>IF(ISNA(VLOOKUP($A39,DIEM!$A$7:$R$63790,IN_DTK!D$6,0))=FALSE,VLOOKUP($A39,DIEM!$A$7:$R$63790,IN_DTK!D$6,0),"")</f>
        <v>#REF!</v>
      </c>
      <c r="E39" s="106" t="e">
        <f>IF(ISNA(VLOOKUP($A39,DIEM!$A$7:$R$63790,IN_DTK!E$6,0))=FALSE,VLOOKUP($A39,DIEM!$A$7:$R$63790,IN_DTK!E$6,0),"")</f>
        <v>#REF!</v>
      </c>
      <c r="F39" s="111" t="e">
        <f>IF(ISNA(VLOOKUP($A39,DIEM!$A$7:$R$63790,IN_DTK!F$6,0))=FALSE,VLOOKUP($A39,DIEM!$A$7:$R$63790,IN_DTK!F$6,0),"")</f>
        <v>#REF!</v>
      </c>
      <c r="G39" s="111" t="e">
        <f>IF(ISNA(VLOOKUP($A39,DIEM!$A$7:$R$63790,IN_DTK!G$6,0))=FALSE,VLOOKUP($A39,DIEM!$A$7:$R$63790,IN_DTK!G$6,0),"")</f>
        <v>#REF!</v>
      </c>
      <c r="H39" s="107">
        <f>IF(ISNA(VLOOKUP($A39,DIEM!$A$7:$R$63790,IN_DTK!H$6,0))=FALSE,IF(H$9&lt;&gt;0,VLOOKUP($A39,DIEM!$A$7:$R$63790,IN_DTK!H$6,0),""),"")</f>
        <v>0</v>
      </c>
      <c r="I39" s="107">
        <f>IF(ISNA(VLOOKUP($A39,DIEM!$A$7:$R$63790,IN_DTK!I$6,0))=FALSE,IF(I$9&lt;&gt;0,VLOOKUP($A39,DIEM!$A$7:$R$63790,IN_DTK!I$6,0),""),"")</f>
        <v>0</v>
      </c>
      <c r="J39" s="107">
        <f>IF(ISNA(VLOOKUP($A39,DIEM!$A$7:$R$63790,IN_DTK!J$6,0))=FALSE,IF(J$9&lt;&gt;0,VLOOKUP($A39,DIEM!$A$7:$R$63790,IN_DTK!J$6,0),""),"")</f>
        <v>0</v>
      </c>
      <c r="K39" s="107">
        <f>IF(ISNA(VLOOKUP($A39,DIEM!$A$7:$R$63790,IN_DTK!K$6,0))=FALSE,IF(K$9&lt;&gt;0,VLOOKUP($A39,DIEM!$A$7:$R$63790,IN_DTK!K$6,0),""),"")</f>
        <v>0</v>
      </c>
      <c r="L39" s="107">
        <f>IF(ISNA(VLOOKUP($A39,DIEM!$A$7:$R$63790,IN_DTK!L$6,0))=FALSE,IF(L$9&lt;&gt;0,VLOOKUP($A39,DIEM!$A$7:$R$63790,IN_DTK!L$6,0),""),"")</f>
        <v>0</v>
      </c>
      <c r="M39" s="107">
        <f>IF(ISNA(VLOOKUP($A39,DIEM!$A$7:$R$63790,IN_DTK!M$6,0))=FALSE,IF(M$9&lt;&gt;0,VLOOKUP($A39,DIEM!$A$7:$R$63790,IN_DTK!M$6,0),""),"")</f>
        <v>0</v>
      </c>
      <c r="N39" s="107">
        <f>IF(ISNA(VLOOKUP($A39,DIEM!$A$7:$R$63790,IN_DTK!N$6,0))=FALSE,IF(N$9&lt;&gt;0,VLOOKUP($A39,DIEM!$A$7:$R$63790,IN_DTK!N$6,0),""),"")</f>
        <v>0</v>
      </c>
      <c r="O39" s="107">
        <f>IF(ISNA(VLOOKUP($A39,DIEM!$A$7:$R$63790,IN_DTK!O$6,0))=FALSE,IF(O$9&lt;&gt;0,VLOOKUP($A39,DIEM!$A$7:$R$63790,IN_DTK!O$6,0),""),"")</f>
        <v>0</v>
      </c>
      <c r="P39" s="107">
        <f>IF(ISNA(VLOOKUP($A39,DIEM!$A$7:$R$63790,IN_DTK!P$6,0))=FALSE,IF(P$9&lt;&gt;0,VLOOKUP($A39,DIEM!$A$7:$R$63790,IN_DTK!P$6,0),""),"")</f>
        <v>0</v>
      </c>
      <c r="Q39" s="108">
        <f>IF(ISNA(VLOOKUP($A39,DIEM!$A$7:$R$63790,IN_DTK!Q$6,0))=FALSE,VLOOKUP($A39,DIEM!$A$7:$R$63790,IN_DTK!Q$6,0),"")</f>
        <v>0</v>
      </c>
      <c r="R39" s="99" t="str">
        <f>IF(ISNA(VLOOKUP($A39,DIEM!$A$7:$R$63790,IN_DTK!R$6,0))=FALSE,VLOOKUP($A39,DIEM!$A$7:$R$63790,IN_DTK!R$6,0),"")</f>
        <v>Không</v>
      </c>
      <c r="S39" s="109" t="e">
        <f>IF(ISNA(VLOOKUP($A39,DIEM!$A$7:$R$63790,IN_DTK!S$6,0))=FALSE,VLOOKUP($A39,DIEM!$A$7:$R$63790,IN_DTK!S$6,0),"")</f>
        <v>#REF!</v>
      </c>
      <c r="T39" s="80" t="e">
        <f t="shared" si="0"/>
        <v>#REF!</v>
      </c>
      <c r="U39" s="80" t="e">
        <f t="shared" si="1"/>
        <v>#REF!</v>
      </c>
    </row>
    <row r="40" spans="1:21" s="80" customFormat="1" ht="20.25" customHeight="1">
      <c r="A40" s="78">
        <v>31</v>
      </c>
      <c r="B40" s="102">
        <f>--SUBTOTAL(2,C$7:C40)</f>
        <v>0</v>
      </c>
      <c r="C40" s="81" t="e">
        <f>IF(ISNA(VLOOKUP($A40,DIEM!$A$7:$R$63790,IN_DTK!C$6,0))=FALSE,VLOOKUP($A40,DIEM!$A$7:$R$63790,IN_DTK!C$6,0),"")</f>
        <v>#REF!</v>
      </c>
      <c r="D40" s="105" t="e">
        <f>IF(ISNA(VLOOKUP($A40,DIEM!$A$7:$R$63790,IN_DTK!D$6,0))=FALSE,VLOOKUP($A40,DIEM!$A$7:$R$63790,IN_DTK!D$6,0),"")</f>
        <v>#REF!</v>
      </c>
      <c r="E40" s="106" t="e">
        <f>IF(ISNA(VLOOKUP($A40,DIEM!$A$7:$R$63790,IN_DTK!E$6,0))=FALSE,VLOOKUP($A40,DIEM!$A$7:$R$63790,IN_DTK!E$6,0),"")</f>
        <v>#REF!</v>
      </c>
      <c r="F40" s="111" t="e">
        <f>IF(ISNA(VLOOKUP($A40,DIEM!$A$7:$R$63790,IN_DTK!F$6,0))=FALSE,VLOOKUP($A40,DIEM!$A$7:$R$63790,IN_DTK!F$6,0),"")</f>
        <v>#REF!</v>
      </c>
      <c r="G40" s="111" t="e">
        <f>IF(ISNA(VLOOKUP($A40,DIEM!$A$7:$R$63790,IN_DTK!G$6,0))=FALSE,VLOOKUP($A40,DIEM!$A$7:$R$63790,IN_DTK!G$6,0),"")</f>
        <v>#REF!</v>
      </c>
      <c r="H40" s="107">
        <f>IF(ISNA(VLOOKUP($A40,DIEM!$A$7:$R$63790,IN_DTK!H$6,0))=FALSE,IF(H$9&lt;&gt;0,VLOOKUP($A40,DIEM!$A$7:$R$63790,IN_DTK!H$6,0),""),"")</f>
        <v>0</v>
      </c>
      <c r="I40" s="107">
        <f>IF(ISNA(VLOOKUP($A40,DIEM!$A$7:$R$63790,IN_DTK!I$6,0))=FALSE,IF(I$9&lt;&gt;0,VLOOKUP($A40,DIEM!$A$7:$R$63790,IN_DTK!I$6,0),""),"")</f>
        <v>0</v>
      </c>
      <c r="J40" s="107">
        <f>IF(ISNA(VLOOKUP($A40,DIEM!$A$7:$R$63790,IN_DTK!J$6,0))=FALSE,IF(J$9&lt;&gt;0,VLOOKUP($A40,DIEM!$A$7:$R$63790,IN_DTK!J$6,0),""),"")</f>
        <v>0</v>
      </c>
      <c r="K40" s="107">
        <f>IF(ISNA(VLOOKUP($A40,DIEM!$A$7:$R$63790,IN_DTK!K$6,0))=FALSE,IF(K$9&lt;&gt;0,VLOOKUP($A40,DIEM!$A$7:$R$63790,IN_DTK!K$6,0),""),"")</f>
        <v>0</v>
      </c>
      <c r="L40" s="107">
        <f>IF(ISNA(VLOOKUP($A40,DIEM!$A$7:$R$63790,IN_DTK!L$6,0))=FALSE,IF(L$9&lt;&gt;0,VLOOKUP($A40,DIEM!$A$7:$R$63790,IN_DTK!L$6,0),""),"")</f>
        <v>0</v>
      </c>
      <c r="M40" s="107">
        <f>IF(ISNA(VLOOKUP($A40,DIEM!$A$7:$R$63790,IN_DTK!M$6,0))=FALSE,IF(M$9&lt;&gt;0,VLOOKUP($A40,DIEM!$A$7:$R$63790,IN_DTK!M$6,0),""),"")</f>
        <v>0</v>
      </c>
      <c r="N40" s="107">
        <f>IF(ISNA(VLOOKUP($A40,DIEM!$A$7:$R$63790,IN_DTK!N$6,0))=FALSE,IF(N$9&lt;&gt;0,VLOOKUP($A40,DIEM!$A$7:$R$63790,IN_DTK!N$6,0),""),"")</f>
        <v>0</v>
      </c>
      <c r="O40" s="107">
        <f>IF(ISNA(VLOOKUP($A40,DIEM!$A$7:$R$63790,IN_DTK!O$6,0))=FALSE,IF(O$9&lt;&gt;0,VLOOKUP($A40,DIEM!$A$7:$R$63790,IN_DTK!O$6,0),""),"")</f>
        <v>0</v>
      </c>
      <c r="P40" s="107">
        <f>IF(ISNA(VLOOKUP($A40,DIEM!$A$7:$R$63790,IN_DTK!P$6,0))=FALSE,IF(P$9&lt;&gt;0,VLOOKUP($A40,DIEM!$A$7:$R$63790,IN_DTK!P$6,0),""),"")</f>
        <v>0</v>
      </c>
      <c r="Q40" s="108">
        <f>IF(ISNA(VLOOKUP($A40,DIEM!$A$7:$R$63790,IN_DTK!Q$6,0))=FALSE,VLOOKUP($A40,DIEM!$A$7:$R$63790,IN_DTK!Q$6,0),"")</f>
        <v>0</v>
      </c>
      <c r="R40" s="99" t="str">
        <f>IF(ISNA(VLOOKUP($A40,DIEM!$A$7:$R$63790,IN_DTK!R$6,0))=FALSE,VLOOKUP($A40,DIEM!$A$7:$R$63790,IN_DTK!R$6,0),"")</f>
        <v>Không</v>
      </c>
      <c r="S40" s="109" t="e">
        <f>IF(ISNA(VLOOKUP($A40,DIEM!$A$7:$R$63790,IN_DTK!S$6,0))=FALSE,VLOOKUP($A40,DIEM!$A$7:$R$63790,IN_DTK!S$6,0),"")</f>
        <v>#REF!</v>
      </c>
      <c r="T40" s="80" t="e">
        <f t="shared" si="0"/>
        <v>#REF!</v>
      </c>
      <c r="U40" s="80" t="e">
        <f t="shared" si="1"/>
        <v>#REF!</v>
      </c>
    </row>
    <row r="41" spans="1:21" s="80" customFormat="1" ht="20.25" customHeight="1">
      <c r="A41" s="78">
        <v>32</v>
      </c>
      <c r="B41" s="102">
        <f>--SUBTOTAL(2,C$7:C41)</f>
        <v>0</v>
      </c>
      <c r="C41" s="81" t="e">
        <f>IF(ISNA(VLOOKUP($A41,DIEM!$A$7:$R$63790,IN_DTK!C$6,0))=FALSE,VLOOKUP($A41,DIEM!$A$7:$R$63790,IN_DTK!C$6,0),"")</f>
        <v>#REF!</v>
      </c>
      <c r="D41" s="105" t="e">
        <f>IF(ISNA(VLOOKUP($A41,DIEM!$A$7:$R$63790,IN_DTK!D$6,0))=FALSE,VLOOKUP($A41,DIEM!$A$7:$R$63790,IN_DTK!D$6,0),"")</f>
        <v>#REF!</v>
      </c>
      <c r="E41" s="106" t="e">
        <f>IF(ISNA(VLOOKUP($A41,DIEM!$A$7:$R$63790,IN_DTK!E$6,0))=FALSE,VLOOKUP($A41,DIEM!$A$7:$R$63790,IN_DTK!E$6,0),"")</f>
        <v>#REF!</v>
      </c>
      <c r="F41" s="111" t="e">
        <f>IF(ISNA(VLOOKUP($A41,DIEM!$A$7:$R$63790,IN_DTK!F$6,0))=FALSE,VLOOKUP($A41,DIEM!$A$7:$R$63790,IN_DTK!F$6,0),"")</f>
        <v>#REF!</v>
      </c>
      <c r="G41" s="111" t="e">
        <f>IF(ISNA(VLOOKUP($A41,DIEM!$A$7:$R$63790,IN_DTK!G$6,0))=FALSE,VLOOKUP($A41,DIEM!$A$7:$R$63790,IN_DTK!G$6,0),"")</f>
        <v>#REF!</v>
      </c>
      <c r="H41" s="107">
        <f>IF(ISNA(VLOOKUP($A41,DIEM!$A$7:$R$63790,IN_DTK!H$6,0))=FALSE,IF(H$9&lt;&gt;0,VLOOKUP($A41,DIEM!$A$7:$R$63790,IN_DTK!H$6,0),""),"")</f>
        <v>0</v>
      </c>
      <c r="I41" s="107">
        <f>IF(ISNA(VLOOKUP($A41,DIEM!$A$7:$R$63790,IN_DTK!I$6,0))=FALSE,IF(I$9&lt;&gt;0,VLOOKUP($A41,DIEM!$A$7:$R$63790,IN_DTK!I$6,0),""),"")</f>
        <v>0</v>
      </c>
      <c r="J41" s="107">
        <f>IF(ISNA(VLOOKUP($A41,DIEM!$A$7:$R$63790,IN_DTK!J$6,0))=FALSE,IF(J$9&lt;&gt;0,VLOOKUP($A41,DIEM!$A$7:$R$63790,IN_DTK!J$6,0),""),"")</f>
        <v>0</v>
      </c>
      <c r="K41" s="107">
        <f>IF(ISNA(VLOOKUP($A41,DIEM!$A$7:$R$63790,IN_DTK!K$6,0))=FALSE,IF(K$9&lt;&gt;0,VLOOKUP($A41,DIEM!$A$7:$R$63790,IN_DTK!K$6,0),""),"")</f>
        <v>0</v>
      </c>
      <c r="L41" s="107">
        <f>IF(ISNA(VLOOKUP($A41,DIEM!$A$7:$R$63790,IN_DTK!L$6,0))=FALSE,IF(L$9&lt;&gt;0,VLOOKUP($A41,DIEM!$A$7:$R$63790,IN_DTK!L$6,0),""),"")</f>
        <v>0</v>
      </c>
      <c r="M41" s="107">
        <f>IF(ISNA(VLOOKUP($A41,DIEM!$A$7:$R$63790,IN_DTK!M$6,0))=FALSE,IF(M$9&lt;&gt;0,VLOOKUP($A41,DIEM!$A$7:$R$63790,IN_DTK!M$6,0),""),"")</f>
        <v>0</v>
      </c>
      <c r="N41" s="107">
        <f>IF(ISNA(VLOOKUP($A41,DIEM!$A$7:$R$63790,IN_DTK!N$6,0))=FALSE,IF(N$9&lt;&gt;0,VLOOKUP($A41,DIEM!$A$7:$R$63790,IN_DTK!N$6,0),""),"")</f>
        <v>0</v>
      </c>
      <c r="O41" s="107">
        <f>IF(ISNA(VLOOKUP($A41,DIEM!$A$7:$R$63790,IN_DTK!O$6,0))=FALSE,IF(O$9&lt;&gt;0,VLOOKUP($A41,DIEM!$A$7:$R$63790,IN_DTK!O$6,0),""),"")</f>
        <v>0</v>
      </c>
      <c r="P41" s="107">
        <f>IF(ISNA(VLOOKUP($A41,DIEM!$A$7:$R$63790,IN_DTK!P$6,0))=FALSE,IF(P$9&lt;&gt;0,VLOOKUP($A41,DIEM!$A$7:$R$63790,IN_DTK!P$6,0),""),"")</f>
        <v>0</v>
      </c>
      <c r="Q41" s="108">
        <f>IF(ISNA(VLOOKUP($A41,DIEM!$A$7:$R$63790,IN_DTK!Q$6,0))=FALSE,VLOOKUP($A41,DIEM!$A$7:$R$63790,IN_DTK!Q$6,0),"")</f>
        <v>0</v>
      </c>
      <c r="R41" s="99" t="str">
        <f>IF(ISNA(VLOOKUP($A41,DIEM!$A$7:$R$63790,IN_DTK!R$6,0))=FALSE,VLOOKUP($A41,DIEM!$A$7:$R$63790,IN_DTK!R$6,0),"")</f>
        <v>Không</v>
      </c>
      <c r="S41" s="109" t="e">
        <f>IF(ISNA(VLOOKUP($A41,DIEM!$A$7:$R$63790,IN_DTK!S$6,0))=FALSE,VLOOKUP($A41,DIEM!$A$7:$R$63790,IN_DTK!S$6,0),"")</f>
        <v>#REF!</v>
      </c>
      <c r="T41" s="80" t="e">
        <f t="shared" si="0"/>
        <v>#REF!</v>
      </c>
      <c r="U41" s="80" t="e">
        <f t="shared" si="1"/>
        <v>#REF!</v>
      </c>
    </row>
    <row r="42" spans="1:21" s="80" customFormat="1" ht="20.25" customHeight="1">
      <c r="A42" s="78">
        <v>33</v>
      </c>
      <c r="B42" s="102">
        <f>--SUBTOTAL(2,C$7:C42)</f>
        <v>0</v>
      </c>
      <c r="C42" s="81" t="e">
        <f>IF(ISNA(VLOOKUP($A42,DIEM!$A$7:$R$63790,IN_DTK!C$6,0))=FALSE,VLOOKUP($A42,DIEM!$A$7:$R$63790,IN_DTK!C$6,0),"")</f>
        <v>#REF!</v>
      </c>
      <c r="D42" s="105" t="e">
        <f>IF(ISNA(VLOOKUP($A42,DIEM!$A$7:$R$63790,IN_DTK!D$6,0))=FALSE,VLOOKUP($A42,DIEM!$A$7:$R$63790,IN_DTK!D$6,0),"")</f>
        <v>#REF!</v>
      </c>
      <c r="E42" s="106" t="e">
        <f>IF(ISNA(VLOOKUP($A42,DIEM!$A$7:$R$63790,IN_DTK!E$6,0))=FALSE,VLOOKUP($A42,DIEM!$A$7:$R$63790,IN_DTK!E$6,0),"")</f>
        <v>#REF!</v>
      </c>
      <c r="F42" s="111" t="e">
        <f>IF(ISNA(VLOOKUP($A42,DIEM!$A$7:$R$63790,IN_DTK!F$6,0))=FALSE,VLOOKUP($A42,DIEM!$A$7:$R$63790,IN_DTK!F$6,0),"")</f>
        <v>#REF!</v>
      </c>
      <c r="G42" s="111" t="e">
        <f>IF(ISNA(VLOOKUP($A42,DIEM!$A$7:$R$63790,IN_DTK!G$6,0))=FALSE,VLOOKUP($A42,DIEM!$A$7:$R$63790,IN_DTK!G$6,0),"")</f>
        <v>#REF!</v>
      </c>
      <c r="H42" s="107">
        <f>IF(ISNA(VLOOKUP($A42,DIEM!$A$7:$R$63790,IN_DTK!H$6,0))=FALSE,IF(H$9&lt;&gt;0,VLOOKUP($A42,DIEM!$A$7:$R$63790,IN_DTK!H$6,0),""),"")</f>
        <v>0</v>
      </c>
      <c r="I42" s="107">
        <f>IF(ISNA(VLOOKUP($A42,DIEM!$A$7:$R$63790,IN_DTK!I$6,0))=FALSE,IF(I$9&lt;&gt;0,VLOOKUP($A42,DIEM!$A$7:$R$63790,IN_DTK!I$6,0),""),"")</f>
        <v>0</v>
      </c>
      <c r="J42" s="107">
        <f>IF(ISNA(VLOOKUP($A42,DIEM!$A$7:$R$63790,IN_DTK!J$6,0))=FALSE,IF(J$9&lt;&gt;0,VLOOKUP($A42,DIEM!$A$7:$R$63790,IN_DTK!J$6,0),""),"")</f>
        <v>0</v>
      </c>
      <c r="K42" s="107">
        <f>IF(ISNA(VLOOKUP($A42,DIEM!$A$7:$R$63790,IN_DTK!K$6,0))=FALSE,IF(K$9&lt;&gt;0,VLOOKUP($A42,DIEM!$A$7:$R$63790,IN_DTK!K$6,0),""),"")</f>
        <v>0</v>
      </c>
      <c r="L42" s="107">
        <f>IF(ISNA(VLOOKUP($A42,DIEM!$A$7:$R$63790,IN_DTK!L$6,0))=FALSE,IF(L$9&lt;&gt;0,VLOOKUP($A42,DIEM!$A$7:$R$63790,IN_DTK!L$6,0),""),"")</f>
        <v>0</v>
      </c>
      <c r="M42" s="107">
        <f>IF(ISNA(VLOOKUP($A42,DIEM!$A$7:$R$63790,IN_DTK!M$6,0))=FALSE,IF(M$9&lt;&gt;0,VLOOKUP($A42,DIEM!$A$7:$R$63790,IN_DTK!M$6,0),""),"")</f>
        <v>0</v>
      </c>
      <c r="N42" s="107">
        <f>IF(ISNA(VLOOKUP($A42,DIEM!$A$7:$R$63790,IN_DTK!N$6,0))=FALSE,IF(N$9&lt;&gt;0,VLOOKUP($A42,DIEM!$A$7:$R$63790,IN_DTK!N$6,0),""),"")</f>
        <v>0</v>
      </c>
      <c r="O42" s="107">
        <f>IF(ISNA(VLOOKUP($A42,DIEM!$A$7:$R$63790,IN_DTK!O$6,0))=FALSE,IF(O$9&lt;&gt;0,VLOOKUP($A42,DIEM!$A$7:$R$63790,IN_DTK!O$6,0),""),"")</f>
        <v>0</v>
      </c>
      <c r="P42" s="107">
        <f>IF(ISNA(VLOOKUP($A42,DIEM!$A$7:$R$63790,IN_DTK!P$6,0))=FALSE,IF(P$9&lt;&gt;0,VLOOKUP($A42,DIEM!$A$7:$R$63790,IN_DTK!P$6,0),""),"")</f>
        <v>0</v>
      </c>
      <c r="Q42" s="108">
        <f>IF(ISNA(VLOOKUP($A42,DIEM!$A$7:$R$63790,IN_DTK!Q$6,0))=FALSE,VLOOKUP($A42,DIEM!$A$7:$R$63790,IN_DTK!Q$6,0),"")</f>
        <v>0</v>
      </c>
      <c r="R42" s="99" t="str">
        <f>IF(ISNA(VLOOKUP($A42,DIEM!$A$7:$R$63790,IN_DTK!R$6,0))=FALSE,VLOOKUP($A42,DIEM!$A$7:$R$63790,IN_DTK!R$6,0),"")</f>
        <v>Không</v>
      </c>
      <c r="S42" s="109" t="e">
        <f>IF(ISNA(VLOOKUP($A42,DIEM!$A$7:$R$63790,IN_DTK!S$6,0))=FALSE,VLOOKUP($A42,DIEM!$A$7:$R$63790,IN_DTK!S$6,0),"")</f>
        <v>#REF!</v>
      </c>
      <c r="T42" s="80" t="e">
        <f t="shared" si="0"/>
        <v>#REF!</v>
      </c>
      <c r="U42" s="80" t="e">
        <f t="shared" si="1"/>
        <v>#REF!</v>
      </c>
    </row>
    <row r="43" spans="1:21" s="80" customFormat="1" ht="20.25" customHeight="1">
      <c r="A43" s="78">
        <v>34</v>
      </c>
      <c r="B43" s="102">
        <f>--SUBTOTAL(2,C$7:C43)</f>
        <v>0</v>
      </c>
      <c r="C43" s="81" t="e">
        <f>IF(ISNA(VLOOKUP($A43,DIEM!$A$7:$R$63790,IN_DTK!C$6,0))=FALSE,VLOOKUP($A43,DIEM!$A$7:$R$63790,IN_DTK!C$6,0),"")</f>
        <v>#REF!</v>
      </c>
      <c r="D43" s="105" t="e">
        <f>IF(ISNA(VLOOKUP($A43,DIEM!$A$7:$R$63790,IN_DTK!D$6,0))=FALSE,VLOOKUP($A43,DIEM!$A$7:$R$63790,IN_DTK!D$6,0),"")</f>
        <v>#REF!</v>
      </c>
      <c r="E43" s="106" t="e">
        <f>IF(ISNA(VLOOKUP($A43,DIEM!$A$7:$R$63790,IN_DTK!E$6,0))=FALSE,VLOOKUP($A43,DIEM!$A$7:$R$63790,IN_DTK!E$6,0),"")</f>
        <v>#REF!</v>
      </c>
      <c r="F43" s="111" t="e">
        <f>IF(ISNA(VLOOKUP($A43,DIEM!$A$7:$R$63790,IN_DTK!F$6,0))=FALSE,VLOOKUP($A43,DIEM!$A$7:$R$63790,IN_DTK!F$6,0),"")</f>
        <v>#REF!</v>
      </c>
      <c r="G43" s="111" t="e">
        <f>IF(ISNA(VLOOKUP($A43,DIEM!$A$7:$R$63790,IN_DTK!G$6,0))=FALSE,VLOOKUP($A43,DIEM!$A$7:$R$63790,IN_DTK!G$6,0),"")</f>
        <v>#REF!</v>
      </c>
      <c r="H43" s="107">
        <f>IF(ISNA(VLOOKUP($A43,DIEM!$A$7:$R$63790,IN_DTK!H$6,0))=FALSE,IF(H$9&lt;&gt;0,VLOOKUP($A43,DIEM!$A$7:$R$63790,IN_DTK!H$6,0),""),"")</f>
        <v>0</v>
      </c>
      <c r="I43" s="107">
        <f>IF(ISNA(VLOOKUP($A43,DIEM!$A$7:$R$63790,IN_DTK!I$6,0))=FALSE,IF(I$9&lt;&gt;0,VLOOKUP($A43,DIEM!$A$7:$R$63790,IN_DTK!I$6,0),""),"")</f>
        <v>0</v>
      </c>
      <c r="J43" s="107">
        <f>IF(ISNA(VLOOKUP($A43,DIEM!$A$7:$R$63790,IN_DTK!J$6,0))=FALSE,IF(J$9&lt;&gt;0,VLOOKUP($A43,DIEM!$A$7:$R$63790,IN_DTK!J$6,0),""),"")</f>
        <v>0</v>
      </c>
      <c r="K43" s="107">
        <f>IF(ISNA(VLOOKUP($A43,DIEM!$A$7:$R$63790,IN_DTK!K$6,0))=FALSE,IF(K$9&lt;&gt;0,VLOOKUP($A43,DIEM!$A$7:$R$63790,IN_DTK!K$6,0),""),"")</f>
        <v>0</v>
      </c>
      <c r="L43" s="107">
        <f>IF(ISNA(VLOOKUP($A43,DIEM!$A$7:$R$63790,IN_DTK!L$6,0))=FALSE,IF(L$9&lt;&gt;0,VLOOKUP($A43,DIEM!$A$7:$R$63790,IN_DTK!L$6,0),""),"")</f>
        <v>0</v>
      </c>
      <c r="M43" s="107">
        <f>IF(ISNA(VLOOKUP($A43,DIEM!$A$7:$R$63790,IN_DTK!M$6,0))=FALSE,IF(M$9&lt;&gt;0,VLOOKUP($A43,DIEM!$A$7:$R$63790,IN_DTK!M$6,0),""),"")</f>
        <v>0</v>
      </c>
      <c r="N43" s="107">
        <f>IF(ISNA(VLOOKUP($A43,DIEM!$A$7:$R$63790,IN_DTK!N$6,0))=FALSE,IF(N$9&lt;&gt;0,VLOOKUP($A43,DIEM!$A$7:$R$63790,IN_DTK!N$6,0),""),"")</f>
        <v>0</v>
      </c>
      <c r="O43" s="107">
        <f>IF(ISNA(VLOOKUP($A43,DIEM!$A$7:$R$63790,IN_DTK!O$6,0))=FALSE,IF(O$9&lt;&gt;0,VLOOKUP($A43,DIEM!$A$7:$R$63790,IN_DTK!O$6,0),""),"")</f>
        <v>0</v>
      </c>
      <c r="P43" s="107">
        <f>IF(ISNA(VLOOKUP($A43,DIEM!$A$7:$R$63790,IN_DTK!P$6,0))=FALSE,IF(P$9&lt;&gt;0,VLOOKUP($A43,DIEM!$A$7:$R$63790,IN_DTK!P$6,0),""),"")</f>
        <v>0</v>
      </c>
      <c r="Q43" s="108">
        <f>IF(ISNA(VLOOKUP($A43,DIEM!$A$7:$R$63790,IN_DTK!Q$6,0))=FALSE,VLOOKUP($A43,DIEM!$A$7:$R$63790,IN_DTK!Q$6,0),"")</f>
        <v>0</v>
      </c>
      <c r="R43" s="99" t="str">
        <f>IF(ISNA(VLOOKUP($A43,DIEM!$A$7:$R$63790,IN_DTK!R$6,0))=FALSE,VLOOKUP($A43,DIEM!$A$7:$R$63790,IN_DTK!R$6,0),"")</f>
        <v>Không</v>
      </c>
      <c r="S43" s="109" t="e">
        <f>IF(ISNA(VLOOKUP($A43,DIEM!$A$7:$R$63790,IN_DTK!S$6,0))=FALSE,VLOOKUP($A43,DIEM!$A$7:$R$63790,IN_DTK!S$6,0),"")</f>
        <v>#REF!</v>
      </c>
      <c r="T43" s="80" t="e">
        <f t="shared" si="0"/>
        <v>#REF!</v>
      </c>
      <c r="U43" s="80" t="e">
        <f t="shared" si="1"/>
        <v>#REF!</v>
      </c>
    </row>
    <row r="44" spans="1:21" s="80" customFormat="1" ht="20.25" customHeight="1">
      <c r="A44" s="78">
        <v>35</v>
      </c>
      <c r="B44" s="102">
        <f>--SUBTOTAL(2,C$7:C44)</f>
        <v>0</v>
      </c>
      <c r="C44" s="81" t="e">
        <f>IF(ISNA(VLOOKUP($A44,DIEM!$A$7:$R$63790,IN_DTK!C$6,0))=FALSE,VLOOKUP($A44,DIEM!$A$7:$R$63790,IN_DTK!C$6,0),"")</f>
        <v>#REF!</v>
      </c>
      <c r="D44" s="105" t="e">
        <f>IF(ISNA(VLOOKUP($A44,DIEM!$A$7:$R$63790,IN_DTK!D$6,0))=FALSE,VLOOKUP($A44,DIEM!$A$7:$R$63790,IN_DTK!D$6,0),"")</f>
        <v>#REF!</v>
      </c>
      <c r="E44" s="106" t="e">
        <f>IF(ISNA(VLOOKUP($A44,DIEM!$A$7:$R$63790,IN_DTK!E$6,0))=FALSE,VLOOKUP($A44,DIEM!$A$7:$R$63790,IN_DTK!E$6,0),"")</f>
        <v>#REF!</v>
      </c>
      <c r="F44" s="111" t="e">
        <f>IF(ISNA(VLOOKUP($A44,DIEM!$A$7:$R$63790,IN_DTK!F$6,0))=FALSE,VLOOKUP($A44,DIEM!$A$7:$R$63790,IN_DTK!F$6,0),"")</f>
        <v>#REF!</v>
      </c>
      <c r="G44" s="111" t="e">
        <f>IF(ISNA(VLOOKUP($A44,DIEM!$A$7:$R$63790,IN_DTK!G$6,0))=FALSE,VLOOKUP($A44,DIEM!$A$7:$R$63790,IN_DTK!G$6,0),"")</f>
        <v>#REF!</v>
      </c>
      <c r="H44" s="107">
        <f>IF(ISNA(VLOOKUP($A44,DIEM!$A$7:$R$63790,IN_DTK!H$6,0))=FALSE,IF(H$9&lt;&gt;0,VLOOKUP($A44,DIEM!$A$7:$R$63790,IN_DTK!H$6,0),""),"")</f>
        <v>0</v>
      </c>
      <c r="I44" s="107">
        <f>IF(ISNA(VLOOKUP($A44,DIEM!$A$7:$R$63790,IN_DTK!I$6,0))=FALSE,IF(I$9&lt;&gt;0,VLOOKUP($A44,DIEM!$A$7:$R$63790,IN_DTK!I$6,0),""),"")</f>
        <v>0</v>
      </c>
      <c r="J44" s="107">
        <f>IF(ISNA(VLOOKUP($A44,DIEM!$A$7:$R$63790,IN_DTK!J$6,0))=FALSE,IF(J$9&lt;&gt;0,VLOOKUP($A44,DIEM!$A$7:$R$63790,IN_DTK!J$6,0),""),"")</f>
        <v>0</v>
      </c>
      <c r="K44" s="107">
        <f>IF(ISNA(VLOOKUP($A44,DIEM!$A$7:$R$63790,IN_DTK!K$6,0))=FALSE,IF(K$9&lt;&gt;0,VLOOKUP($A44,DIEM!$A$7:$R$63790,IN_DTK!K$6,0),""),"")</f>
        <v>0</v>
      </c>
      <c r="L44" s="107">
        <f>IF(ISNA(VLOOKUP($A44,DIEM!$A$7:$R$63790,IN_DTK!L$6,0))=FALSE,IF(L$9&lt;&gt;0,VLOOKUP($A44,DIEM!$A$7:$R$63790,IN_DTK!L$6,0),""),"")</f>
        <v>0</v>
      </c>
      <c r="M44" s="107">
        <f>IF(ISNA(VLOOKUP($A44,DIEM!$A$7:$R$63790,IN_DTK!M$6,0))=FALSE,IF(M$9&lt;&gt;0,VLOOKUP($A44,DIEM!$A$7:$R$63790,IN_DTK!M$6,0),""),"")</f>
        <v>0</v>
      </c>
      <c r="N44" s="107">
        <f>IF(ISNA(VLOOKUP($A44,DIEM!$A$7:$R$63790,IN_DTK!N$6,0))=FALSE,IF(N$9&lt;&gt;0,VLOOKUP($A44,DIEM!$A$7:$R$63790,IN_DTK!N$6,0),""),"")</f>
        <v>0</v>
      </c>
      <c r="O44" s="107">
        <f>IF(ISNA(VLOOKUP($A44,DIEM!$A$7:$R$63790,IN_DTK!O$6,0))=FALSE,IF(O$9&lt;&gt;0,VLOOKUP($A44,DIEM!$A$7:$R$63790,IN_DTK!O$6,0),""),"")</f>
        <v>0</v>
      </c>
      <c r="P44" s="107">
        <f>IF(ISNA(VLOOKUP($A44,DIEM!$A$7:$R$63790,IN_DTK!P$6,0))=FALSE,IF(P$9&lt;&gt;0,VLOOKUP($A44,DIEM!$A$7:$R$63790,IN_DTK!P$6,0),""),"")</f>
        <v>0</v>
      </c>
      <c r="Q44" s="108">
        <f>IF(ISNA(VLOOKUP($A44,DIEM!$A$7:$R$63790,IN_DTK!Q$6,0))=FALSE,VLOOKUP($A44,DIEM!$A$7:$R$63790,IN_DTK!Q$6,0),"")</f>
        <v>0</v>
      </c>
      <c r="R44" s="99" t="str">
        <f>IF(ISNA(VLOOKUP($A44,DIEM!$A$7:$R$63790,IN_DTK!R$6,0))=FALSE,VLOOKUP($A44,DIEM!$A$7:$R$63790,IN_DTK!R$6,0),"")</f>
        <v>Không</v>
      </c>
      <c r="S44" s="109" t="e">
        <f>IF(ISNA(VLOOKUP($A44,DIEM!$A$7:$R$63790,IN_DTK!S$6,0))=FALSE,VLOOKUP($A44,DIEM!$A$7:$R$63790,IN_DTK!S$6,0),"")</f>
        <v>#REF!</v>
      </c>
      <c r="T44" s="80" t="e">
        <f t="shared" si="0"/>
        <v>#REF!</v>
      </c>
      <c r="U44" s="80" t="e">
        <f t="shared" si="1"/>
        <v>#REF!</v>
      </c>
    </row>
    <row r="45" spans="1:21" s="80" customFormat="1" ht="20.25" customHeight="1">
      <c r="A45" s="78">
        <v>36</v>
      </c>
      <c r="B45" s="102">
        <f>--SUBTOTAL(2,C$7:C45)</f>
        <v>0</v>
      </c>
      <c r="C45" s="81" t="e">
        <f>IF(ISNA(VLOOKUP($A45,DIEM!$A$7:$R$63790,IN_DTK!C$6,0))=FALSE,VLOOKUP($A45,DIEM!$A$7:$R$63790,IN_DTK!C$6,0),"")</f>
        <v>#REF!</v>
      </c>
      <c r="D45" s="105" t="e">
        <f>IF(ISNA(VLOOKUP($A45,DIEM!$A$7:$R$63790,IN_DTK!D$6,0))=FALSE,VLOOKUP($A45,DIEM!$A$7:$R$63790,IN_DTK!D$6,0),"")</f>
        <v>#REF!</v>
      </c>
      <c r="E45" s="106" t="e">
        <f>IF(ISNA(VLOOKUP($A45,DIEM!$A$7:$R$63790,IN_DTK!E$6,0))=FALSE,VLOOKUP($A45,DIEM!$A$7:$R$63790,IN_DTK!E$6,0),"")</f>
        <v>#REF!</v>
      </c>
      <c r="F45" s="111" t="e">
        <f>IF(ISNA(VLOOKUP($A45,DIEM!$A$7:$R$63790,IN_DTK!F$6,0))=FALSE,VLOOKUP($A45,DIEM!$A$7:$R$63790,IN_DTK!F$6,0),"")</f>
        <v>#REF!</v>
      </c>
      <c r="G45" s="111" t="e">
        <f>IF(ISNA(VLOOKUP($A45,DIEM!$A$7:$R$63790,IN_DTK!G$6,0))=FALSE,VLOOKUP($A45,DIEM!$A$7:$R$63790,IN_DTK!G$6,0),"")</f>
        <v>#REF!</v>
      </c>
      <c r="H45" s="107">
        <f>IF(ISNA(VLOOKUP($A45,DIEM!$A$7:$R$63790,IN_DTK!H$6,0))=FALSE,IF(H$9&lt;&gt;0,VLOOKUP($A45,DIEM!$A$7:$R$63790,IN_DTK!H$6,0),""),"")</f>
        <v>0</v>
      </c>
      <c r="I45" s="107">
        <f>IF(ISNA(VLOOKUP($A45,DIEM!$A$7:$R$63790,IN_DTK!I$6,0))=FALSE,IF(I$9&lt;&gt;0,VLOOKUP($A45,DIEM!$A$7:$R$63790,IN_DTK!I$6,0),""),"")</f>
        <v>0</v>
      </c>
      <c r="J45" s="107">
        <f>IF(ISNA(VLOOKUP($A45,DIEM!$A$7:$R$63790,IN_DTK!J$6,0))=FALSE,IF(J$9&lt;&gt;0,VLOOKUP($A45,DIEM!$A$7:$R$63790,IN_DTK!J$6,0),""),"")</f>
        <v>0</v>
      </c>
      <c r="K45" s="107">
        <f>IF(ISNA(VLOOKUP($A45,DIEM!$A$7:$R$63790,IN_DTK!K$6,0))=FALSE,IF(K$9&lt;&gt;0,VLOOKUP($A45,DIEM!$A$7:$R$63790,IN_DTK!K$6,0),""),"")</f>
        <v>0</v>
      </c>
      <c r="L45" s="107">
        <f>IF(ISNA(VLOOKUP($A45,DIEM!$A$7:$R$63790,IN_DTK!L$6,0))=FALSE,IF(L$9&lt;&gt;0,VLOOKUP($A45,DIEM!$A$7:$R$63790,IN_DTK!L$6,0),""),"")</f>
        <v>0</v>
      </c>
      <c r="M45" s="107">
        <f>IF(ISNA(VLOOKUP($A45,DIEM!$A$7:$R$63790,IN_DTK!M$6,0))=FALSE,IF(M$9&lt;&gt;0,VLOOKUP($A45,DIEM!$A$7:$R$63790,IN_DTK!M$6,0),""),"")</f>
        <v>0</v>
      </c>
      <c r="N45" s="107">
        <f>IF(ISNA(VLOOKUP($A45,DIEM!$A$7:$R$63790,IN_DTK!N$6,0))=FALSE,IF(N$9&lt;&gt;0,VLOOKUP($A45,DIEM!$A$7:$R$63790,IN_DTK!N$6,0),""),"")</f>
        <v>0</v>
      </c>
      <c r="O45" s="107">
        <f>IF(ISNA(VLOOKUP($A45,DIEM!$A$7:$R$63790,IN_DTK!O$6,0))=FALSE,IF(O$9&lt;&gt;0,VLOOKUP($A45,DIEM!$A$7:$R$63790,IN_DTK!O$6,0),""),"")</f>
        <v>0</v>
      </c>
      <c r="P45" s="107">
        <f>IF(ISNA(VLOOKUP($A45,DIEM!$A$7:$R$63790,IN_DTK!P$6,0))=FALSE,IF(P$9&lt;&gt;0,VLOOKUP($A45,DIEM!$A$7:$R$63790,IN_DTK!P$6,0),""),"")</f>
        <v>0</v>
      </c>
      <c r="Q45" s="108">
        <f>IF(ISNA(VLOOKUP($A45,DIEM!$A$7:$R$63790,IN_DTK!Q$6,0))=FALSE,VLOOKUP($A45,DIEM!$A$7:$R$63790,IN_DTK!Q$6,0),"")</f>
        <v>0</v>
      </c>
      <c r="R45" s="99" t="str">
        <f>IF(ISNA(VLOOKUP($A45,DIEM!$A$7:$R$63790,IN_DTK!R$6,0))=FALSE,VLOOKUP($A45,DIEM!$A$7:$R$63790,IN_DTK!R$6,0),"")</f>
        <v>Không</v>
      </c>
      <c r="S45" s="109" t="e">
        <f>IF(ISNA(VLOOKUP($A45,DIEM!$A$7:$R$63790,IN_DTK!S$6,0))=FALSE,VLOOKUP($A45,DIEM!$A$7:$R$63790,IN_DTK!S$6,0),"")</f>
        <v>#REF!</v>
      </c>
      <c r="T45" s="80" t="e">
        <f t="shared" si="0"/>
        <v>#REF!</v>
      </c>
      <c r="U45" s="80" t="e">
        <f t="shared" si="1"/>
        <v>#REF!</v>
      </c>
    </row>
    <row r="46" spans="1:21" s="80" customFormat="1" ht="20.25" customHeight="1">
      <c r="A46" s="78">
        <v>37</v>
      </c>
      <c r="B46" s="102">
        <f>--SUBTOTAL(2,C$7:C46)</f>
        <v>0</v>
      </c>
      <c r="C46" s="81" t="e">
        <f>IF(ISNA(VLOOKUP($A46,DIEM!$A$7:$R$63790,IN_DTK!C$6,0))=FALSE,VLOOKUP($A46,DIEM!$A$7:$R$63790,IN_DTK!C$6,0),"")</f>
        <v>#REF!</v>
      </c>
      <c r="D46" s="105" t="e">
        <f>IF(ISNA(VLOOKUP($A46,DIEM!$A$7:$R$63790,IN_DTK!D$6,0))=FALSE,VLOOKUP($A46,DIEM!$A$7:$R$63790,IN_DTK!D$6,0),"")</f>
        <v>#REF!</v>
      </c>
      <c r="E46" s="106" t="e">
        <f>IF(ISNA(VLOOKUP($A46,DIEM!$A$7:$R$63790,IN_DTK!E$6,0))=FALSE,VLOOKUP($A46,DIEM!$A$7:$R$63790,IN_DTK!E$6,0),"")</f>
        <v>#REF!</v>
      </c>
      <c r="F46" s="111" t="e">
        <f>IF(ISNA(VLOOKUP($A46,DIEM!$A$7:$R$63790,IN_DTK!F$6,0))=FALSE,VLOOKUP($A46,DIEM!$A$7:$R$63790,IN_DTK!F$6,0),"")</f>
        <v>#REF!</v>
      </c>
      <c r="G46" s="111" t="e">
        <f>IF(ISNA(VLOOKUP($A46,DIEM!$A$7:$R$63790,IN_DTK!G$6,0))=FALSE,VLOOKUP($A46,DIEM!$A$7:$R$63790,IN_DTK!G$6,0),"")</f>
        <v>#REF!</v>
      </c>
      <c r="H46" s="107">
        <f>IF(ISNA(VLOOKUP($A46,DIEM!$A$7:$R$63790,IN_DTK!H$6,0))=FALSE,IF(H$9&lt;&gt;0,VLOOKUP($A46,DIEM!$A$7:$R$63790,IN_DTK!H$6,0),""),"")</f>
        <v>0</v>
      </c>
      <c r="I46" s="107">
        <f>IF(ISNA(VLOOKUP($A46,DIEM!$A$7:$R$63790,IN_DTK!I$6,0))=FALSE,IF(I$9&lt;&gt;0,VLOOKUP($A46,DIEM!$A$7:$R$63790,IN_DTK!I$6,0),""),"")</f>
        <v>0</v>
      </c>
      <c r="J46" s="107">
        <f>IF(ISNA(VLOOKUP($A46,DIEM!$A$7:$R$63790,IN_DTK!J$6,0))=FALSE,IF(J$9&lt;&gt;0,VLOOKUP($A46,DIEM!$A$7:$R$63790,IN_DTK!J$6,0),""),"")</f>
        <v>0</v>
      </c>
      <c r="K46" s="107">
        <f>IF(ISNA(VLOOKUP($A46,DIEM!$A$7:$R$63790,IN_DTK!K$6,0))=FALSE,IF(K$9&lt;&gt;0,VLOOKUP($A46,DIEM!$A$7:$R$63790,IN_DTK!K$6,0),""),"")</f>
        <v>0</v>
      </c>
      <c r="L46" s="107">
        <f>IF(ISNA(VLOOKUP($A46,DIEM!$A$7:$R$63790,IN_DTK!L$6,0))=FALSE,IF(L$9&lt;&gt;0,VLOOKUP($A46,DIEM!$A$7:$R$63790,IN_DTK!L$6,0),""),"")</f>
        <v>0</v>
      </c>
      <c r="M46" s="107">
        <f>IF(ISNA(VLOOKUP($A46,DIEM!$A$7:$R$63790,IN_DTK!M$6,0))=FALSE,IF(M$9&lt;&gt;0,VLOOKUP($A46,DIEM!$A$7:$R$63790,IN_DTK!M$6,0),""),"")</f>
        <v>0</v>
      </c>
      <c r="N46" s="107">
        <f>IF(ISNA(VLOOKUP($A46,DIEM!$A$7:$R$63790,IN_DTK!N$6,0))=FALSE,IF(N$9&lt;&gt;0,VLOOKUP($A46,DIEM!$A$7:$R$63790,IN_DTK!N$6,0),""),"")</f>
        <v>0</v>
      </c>
      <c r="O46" s="107">
        <f>IF(ISNA(VLOOKUP($A46,DIEM!$A$7:$R$63790,IN_DTK!O$6,0))=FALSE,IF(O$9&lt;&gt;0,VLOOKUP($A46,DIEM!$A$7:$R$63790,IN_DTK!O$6,0),""),"")</f>
        <v>0</v>
      </c>
      <c r="P46" s="107">
        <f>IF(ISNA(VLOOKUP($A46,DIEM!$A$7:$R$63790,IN_DTK!P$6,0))=FALSE,IF(P$9&lt;&gt;0,VLOOKUP($A46,DIEM!$A$7:$R$63790,IN_DTK!P$6,0),""),"")</f>
        <v>0</v>
      </c>
      <c r="Q46" s="108">
        <f>IF(ISNA(VLOOKUP($A46,DIEM!$A$7:$R$63790,IN_DTK!Q$6,0))=FALSE,VLOOKUP($A46,DIEM!$A$7:$R$63790,IN_DTK!Q$6,0),"")</f>
        <v>0</v>
      </c>
      <c r="R46" s="99" t="str">
        <f>IF(ISNA(VLOOKUP($A46,DIEM!$A$7:$R$63790,IN_DTK!R$6,0))=FALSE,VLOOKUP($A46,DIEM!$A$7:$R$63790,IN_DTK!R$6,0),"")</f>
        <v>Không</v>
      </c>
      <c r="S46" s="109" t="e">
        <f>IF(ISNA(VLOOKUP($A46,DIEM!$A$7:$R$63790,IN_DTK!S$6,0))=FALSE,VLOOKUP($A46,DIEM!$A$7:$R$63790,IN_DTK!S$6,0),"")</f>
        <v>#REF!</v>
      </c>
      <c r="T46" s="80" t="e">
        <f t="shared" si="0"/>
        <v>#REF!</v>
      </c>
      <c r="U46" s="80" t="e">
        <f t="shared" si="1"/>
        <v>#REF!</v>
      </c>
    </row>
    <row r="47" spans="1:21" s="80" customFormat="1" ht="20.25" customHeight="1">
      <c r="A47" s="78">
        <v>38</v>
      </c>
      <c r="B47" s="102">
        <f>--SUBTOTAL(2,C$7:C47)</f>
        <v>0</v>
      </c>
      <c r="C47" s="81" t="e">
        <f>IF(ISNA(VLOOKUP($A47,DIEM!$A$7:$R$63790,IN_DTK!C$6,0))=FALSE,VLOOKUP($A47,DIEM!$A$7:$R$63790,IN_DTK!C$6,0),"")</f>
        <v>#REF!</v>
      </c>
      <c r="D47" s="105" t="e">
        <f>IF(ISNA(VLOOKUP($A47,DIEM!$A$7:$R$63790,IN_DTK!D$6,0))=FALSE,VLOOKUP($A47,DIEM!$A$7:$R$63790,IN_DTK!D$6,0),"")</f>
        <v>#REF!</v>
      </c>
      <c r="E47" s="106" t="e">
        <f>IF(ISNA(VLOOKUP($A47,DIEM!$A$7:$R$63790,IN_DTK!E$6,0))=FALSE,VLOOKUP($A47,DIEM!$A$7:$R$63790,IN_DTK!E$6,0),"")</f>
        <v>#REF!</v>
      </c>
      <c r="F47" s="111" t="e">
        <f>IF(ISNA(VLOOKUP($A47,DIEM!$A$7:$R$63790,IN_DTK!F$6,0))=FALSE,VLOOKUP($A47,DIEM!$A$7:$R$63790,IN_DTK!F$6,0),"")</f>
        <v>#REF!</v>
      </c>
      <c r="G47" s="111" t="e">
        <f>IF(ISNA(VLOOKUP($A47,DIEM!$A$7:$R$63790,IN_DTK!G$6,0))=FALSE,VLOOKUP($A47,DIEM!$A$7:$R$63790,IN_DTK!G$6,0),"")</f>
        <v>#REF!</v>
      </c>
      <c r="H47" s="107">
        <f>IF(ISNA(VLOOKUP($A47,DIEM!$A$7:$R$63790,IN_DTK!H$6,0))=FALSE,IF(H$9&lt;&gt;0,VLOOKUP($A47,DIEM!$A$7:$R$63790,IN_DTK!H$6,0),""),"")</f>
        <v>0</v>
      </c>
      <c r="I47" s="107">
        <f>IF(ISNA(VLOOKUP($A47,DIEM!$A$7:$R$63790,IN_DTK!I$6,0))=FALSE,IF(I$9&lt;&gt;0,VLOOKUP($A47,DIEM!$A$7:$R$63790,IN_DTK!I$6,0),""),"")</f>
        <v>0</v>
      </c>
      <c r="J47" s="107">
        <f>IF(ISNA(VLOOKUP($A47,DIEM!$A$7:$R$63790,IN_DTK!J$6,0))=FALSE,IF(J$9&lt;&gt;0,VLOOKUP($A47,DIEM!$A$7:$R$63790,IN_DTK!J$6,0),""),"")</f>
        <v>0</v>
      </c>
      <c r="K47" s="107">
        <f>IF(ISNA(VLOOKUP($A47,DIEM!$A$7:$R$63790,IN_DTK!K$6,0))=FALSE,IF(K$9&lt;&gt;0,VLOOKUP($A47,DIEM!$A$7:$R$63790,IN_DTK!K$6,0),""),"")</f>
        <v>0</v>
      </c>
      <c r="L47" s="107">
        <f>IF(ISNA(VLOOKUP($A47,DIEM!$A$7:$R$63790,IN_DTK!L$6,0))=FALSE,IF(L$9&lt;&gt;0,VLOOKUP($A47,DIEM!$A$7:$R$63790,IN_DTK!L$6,0),""),"")</f>
        <v>0</v>
      </c>
      <c r="M47" s="107">
        <f>IF(ISNA(VLOOKUP($A47,DIEM!$A$7:$R$63790,IN_DTK!M$6,0))=FALSE,IF(M$9&lt;&gt;0,VLOOKUP($A47,DIEM!$A$7:$R$63790,IN_DTK!M$6,0),""),"")</f>
        <v>0</v>
      </c>
      <c r="N47" s="107">
        <f>IF(ISNA(VLOOKUP($A47,DIEM!$A$7:$R$63790,IN_DTK!N$6,0))=FALSE,IF(N$9&lt;&gt;0,VLOOKUP($A47,DIEM!$A$7:$R$63790,IN_DTK!N$6,0),""),"")</f>
        <v>0</v>
      </c>
      <c r="O47" s="107">
        <f>IF(ISNA(VLOOKUP($A47,DIEM!$A$7:$R$63790,IN_DTK!O$6,0))=FALSE,IF(O$9&lt;&gt;0,VLOOKUP($A47,DIEM!$A$7:$R$63790,IN_DTK!O$6,0),""),"")</f>
        <v>0</v>
      </c>
      <c r="P47" s="107">
        <f>IF(ISNA(VLOOKUP($A47,DIEM!$A$7:$R$63790,IN_DTK!P$6,0))=FALSE,IF(P$9&lt;&gt;0,VLOOKUP($A47,DIEM!$A$7:$R$63790,IN_DTK!P$6,0),""),"")</f>
        <v>0</v>
      </c>
      <c r="Q47" s="108">
        <f>IF(ISNA(VLOOKUP($A47,DIEM!$A$7:$R$63790,IN_DTK!Q$6,0))=FALSE,VLOOKUP($A47,DIEM!$A$7:$R$63790,IN_DTK!Q$6,0),"")</f>
        <v>0</v>
      </c>
      <c r="R47" s="99" t="str">
        <f>IF(ISNA(VLOOKUP($A47,DIEM!$A$7:$R$63790,IN_DTK!R$6,0))=FALSE,VLOOKUP($A47,DIEM!$A$7:$R$63790,IN_DTK!R$6,0),"")</f>
        <v>Không</v>
      </c>
      <c r="S47" s="109" t="e">
        <f>IF(ISNA(VLOOKUP($A47,DIEM!$A$7:$R$63790,IN_DTK!S$6,0))=FALSE,VLOOKUP($A47,DIEM!$A$7:$R$63790,IN_DTK!S$6,0),"")</f>
        <v>#REF!</v>
      </c>
      <c r="T47" s="80" t="e">
        <f t="shared" si="0"/>
        <v>#REF!</v>
      </c>
      <c r="U47" s="80" t="e">
        <f t="shared" si="1"/>
        <v>#REF!</v>
      </c>
    </row>
    <row r="48" spans="1:21" s="80" customFormat="1" ht="20.25" customHeight="1">
      <c r="A48" s="78">
        <v>39</v>
      </c>
      <c r="B48" s="102">
        <f>--SUBTOTAL(2,C$7:C48)</f>
        <v>0</v>
      </c>
      <c r="C48" s="81" t="e">
        <f>IF(ISNA(VLOOKUP($A48,DIEM!$A$7:$R$63790,IN_DTK!C$6,0))=FALSE,VLOOKUP($A48,DIEM!$A$7:$R$63790,IN_DTK!C$6,0),"")</f>
        <v>#REF!</v>
      </c>
      <c r="D48" s="105" t="e">
        <f>IF(ISNA(VLOOKUP($A48,DIEM!$A$7:$R$63790,IN_DTK!D$6,0))=FALSE,VLOOKUP($A48,DIEM!$A$7:$R$63790,IN_DTK!D$6,0),"")</f>
        <v>#REF!</v>
      </c>
      <c r="E48" s="106" t="e">
        <f>IF(ISNA(VLOOKUP($A48,DIEM!$A$7:$R$63790,IN_DTK!E$6,0))=FALSE,VLOOKUP($A48,DIEM!$A$7:$R$63790,IN_DTK!E$6,0),"")</f>
        <v>#REF!</v>
      </c>
      <c r="F48" s="111" t="e">
        <f>IF(ISNA(VLOOKUP($A48,DIEM!$A$7:$R$63790,IN_DTK!F$6,0))=FALSE,VLOOKUP($A48,DIEM!$A$7:$R$63790,IN_DTK!F$6,0),"")</f>
        <v>#REF!</v>
      </c>
      <c r="G48" s="111" t="e">
        <f>IF(ISNA(VLOOKUP($A48,DIEM!$A$7:$R$63790,IN_DTK!G$6,0))=FALSE,VLOOKUP($A48,DIEM!$A$7:$R$63790,IN_DTK!G$6,0),"")</f>
        <v>#REF!</v>
      </c>
      <c r="H48" s="107">
        <f>IF(ISNA(VLOOKUP($A48,DIEM!$A$7:$R$63790,IN_DTK!H$6,0))=FALSE,IF(H$9&lt;&gt;0,VLOOKUP($A48,DIEM!$A$7:$R$63790,IN_DTK!H$6,0),""),"")</f>
        <v>0</v>
      </c>
      <c r="I48" s="107">
        <f>IF(ISNA(VLOOKUP($A48,DIEM!$A$7:$R$63790,IN_DTK!I$6,0))=FALSE,IF(I$9&lt;&gt;0,VLOOKUP($A48,DIEM!$A$7:$R$63790,IN_DTK!I$6,0),""),"")</f>
        <v>0</v>
      </c>
      <c r="J48" s="107">
        <f>IF(ISNA(VLOOKUP($A48,DIEM!$A$7:$R$63790,IN_DTK!J$6,0))=FALSE,IF(J$9&lt;&gt;0,VLOOKUP($A48,DIEM!$A$7:$R$63790,IN_DTK!J$6,0),""),"")</f>
        <v>0</v>
      </c>
      <c r="K48" s="107">
        <f>IF(ISNA(VLOOKUP($A48,DIEM!$A$7:$R$63790,IN_DTK!K$6,0))=FALSE,IF(K$9&lt;&gt;0,VLOOKUP($A48,DIEM!$A$7:$R$63790,IN_DTK!K$6,0),""),"")</f>
        <v>0</v>
      </c>
      <c r="L48" s="107">
        <f>IF(ISNA(VLOOKUP($A48,DIEM!$A$7:$R$63790,IN_DTK!L$6,0))=FALSE,IF(L$9&lt;&gt;0,VLOOKUP($A48,DIEM!$A$7:$R$63790,IN_DTK!L$6,0),""),"")</f>
        <v>0</v>
      </c>
      <c r="M48" s="107">
        <f>IF(ISNA(VLOOKUP($A48,DIEM!$A$7:$R$63790,IN_DTK!M$6,0))=FALSE,IF(M$9&lt;&gt;0,VLOOKUP($A48,DIEM!$A$7:$R$63790,IN_DTK!M$6,0),""),"")</f>
        <v>0</v>
      </c>
      <c r="N48" s="107">
        <f>IF(ISNA(VLOOKUP($A48,DIEM!$A$7:$R$63790,IN_DTK!N$6,0))=FALSE,IF(N$9&lt;&gt;0,VLOOKUP($A48,DIEM!$A$7:$R$63790,IN_DTK!N$6,0),""),"")</f>
        <v>0</v>
      </c>
      <c r="O48" s="107">
        <f>IF(ISNA(VLOOKUP($A48,DIEM!$A$7:$R$63790,IN_DTK!O$6,0))=FALSE,IF(O$9&lt;&gt;0,VLOOKUP($A48,DIEM!$A$7:$R$63790,IN_DTK!O$6,0),""),"")</f>
        <v>0</v>
      </c>
      <c r="P48" s="107">
        <f>IF(ISNA(VLOOKUP($A48,DIEM!$A$7:$R$63790,IN_DTK!P$6,0))=FALSE,IF(P$9&lt;&gt;0,VLOOKUP($A48,DIEM!$A$7:$R$63790,IN_DTK!P$6,0),""),"")</f>
        <v>0</v>
      </c>
      <c r="Q48" s="108">
        <f>IF(ISNA(VLOOKUP($A48,DIEM!$A$7:$R$63790,IN_DTK!Q$6,0))=FALSE,VLOOKUP($A48,DIEM!$A$7:$R$63790,IN_DTK!Q$6,0),"")</f>
        <v>0</v>
      </c>
      <c r="R48" s="99" t="str">
        <f>IF(ISNA(VLOOKUP($A48,DIEM!$A$7:$R$63790,IN_DTK!R$6,0))=FALSE,VLOOKUP($A48,DIEM!$A$7:$R$63790,IN_DTK!R$6,0),"")</f>
        <v>Không</v>
      </c>
      <c r="S48" s="109" t="e">
        <f>IF(ISNA(VLOOKUP($A48,DIEM!$A$7:$R$63790,IN_DTK!S$6,0))=FALSE,VLOOKUP($A48,DIEM!$A$7:$R$63790,IN_DTK!S$6,0),"")</f>
        <v>#REF!</v>
      </c>
      <c r="T48" s="80" t="e">
        <f t="shared" si="0"/>
        <v>#REF!</v>
      </c>
      <c r="U48" s="80" t="e">
        <f t="shared" si="1"/>
        <v>#REF!</v>
      </c>
    </row>
    <row r="49" spans="1:21" s="80" customFormat="1" ht="20.25" customHeight="1">
      <c r="A49" s="78">
        <v>40</v>
      </c>
      <c r="B49" s="102">
        <f>--SUBTOTAL(2,C$7:C49)</f>
        <v>0</v>
      </c>
      <c r="C49" s="81" t="e">
        <f>IF(ISNA(VLOOKUP($A49,DIEM!$A$7:$R$63790,IN_DTK!C$6,0))=FALSE,VLOOKUP($A49,DIEM!$A$7:$R$63790,IN_DTK!C$6,0),"")</f>
        <v>#REF!</v>
      </c>
      <c r="D49" s="105" t="e">
        <f>IF(ISNA(VLOOKUP($A49,DIEM!$A$7:$R$63790,IN_DTK!D$6,0))=FALSE,VLOOKUP($A49,DIEM!$A$7:$R$63790,IN_DTK!D$6,0),"")</f>
        <v>#REF!</v>
      </c>
      <c r="E49" s="106" t="e">
        <f>IF(ISNA(VLOOKUP($A49,DIEM!$A$7:$R$63790,IN_DTK!E$6,0))=FALSE,VLOOKUP($A49,DIEM!$A$7:$R$63790,IN_DTK!E$6,0),"")</f>
        <v>#REF!</v>
      </c>
      <c r="F49" s="111" t="e">
        <f>IF(ISNA(VLOOKUP($A49,DIEM!$A$7:$R$63790,IN_DTK!F$6,0))=FALSE,VLOOKUP($A49,DIEM!$A$7:$R$63790,IN_DTK!F$6,0),"")</f>
        <v>#REF!</v>
      </c>
      <c r="G49" s="111" t="e">
        <f>IF(ISNA(VLOOKUP($A49,DIEM!$A$7:$R$63790,IN_DTK!G$6,0))=FALSE,VLOOKUP($A49,DIEM!$A$7:$R$63790,IN_DTK!G$6,0),"")</f>
        <v>#REF!</v>
      </c>
      <c r="H49" s="107">
        <f>IF(ISNA(VLOOKUP($A49,DIEM!$A$7:$R$63790,IN_DTK!H$6,0))=FALSE,IF(H$9&lt;&gt;0,VLOOKUP($A49,DIEM!$A$7:$R$63790,IN_DTK!H$6,0),""),"")</f>
        <v>0</v>
      </c>
      <c r="I49" s="107">
        <f>IF(ISNA(VLOOKUP($A49,DIEM!$A$7:$R$63790,IN_DTK!I$6,0))=FALSE,IF(I$9&lt;&gt;0,VLOOKUP($A49,DIEM!$A$7:$R$63790,IN_DTK!I$6,0),""),"")</f>
        <v>0</v>
      </c>
      <c r="J49" s="107">
        <f>IF(ISNA(VLOOKUP($A49,DIEM!$A$7:$R$63790,IN_DTK!J$6,0))=FALSE,IF(J$9&lt;&gt;0,VLOOKUP($A49,DIEM!$A$7:$R$63790,IN_DTK!J$6,0),""),"")</f>
        <v>0</v>
      </c>
      <c r="K49" s="107">
        <f>IF(ISNA(VLOOKUP($A49,DIEM!$A$7:$R$63790,IN_DTK!K$6,0))=FALSE,IF(K$9&lt;&gt;0,VLOOKUP($A49,DIEM!$A$7:$R$63790,IN_DTK!K$6,0),""),"")</f>
        <v>0</v>
      </c>
      <c r="L49" s="107">
        <f>IF(ISNA(VLOOKUP($A49,DIEM!$A$7:$R$63790,IN_DTK!L$6,0))=FALSE,IF(L$9&lt;&gt;0,VLOOKUP($A49,DIEM!$A$7:$R$63790,IN_DTK!L$6,0),""),"")</f>
        <v>0</v>
      </c>
      <c r="M49" s="107">
        <f>IF(ISNA(VLOOKUP($A49,DIEM!$A$7:$R$63790,IN_DTK!M$6,0))=FALSE,IF(M$9&lt;&gt;0,VLOOKUP($A49,DIEM!$A$7:$R$63790,IN_DTK!M$6,0),""),"")</f>
        <v>0</v>
      </c>
      <c r="N49" s="107">
        <f>IF(ISNA(VLOOKUP($A49,DIEM!$A$7:$R$63790,IN_DTK!N$6,0))=FALSE,IF(N$9&lt;&gt;0,VLOOKUP($A49,DIEM!$A$7:$R$63790,IN_DTK!N$6,0),""),"")</f>
        <v>0</v>
      </c>
      <c r="O49" s="107">
        <f>IF(ISNA(VLOOKUP($A49,DIEM!$A$7:$R$63790,IN_DTK!O$6,0))=FALSE,IF(O$9&lt;&gt;0,VLOOKUP($A49,DIEM!$A$7:$R$63790,IN_DTK!O$6,0),""),"")</f>
        <v>0</v>
      </c>
      <c r="P49" s="107">
        <f>IF(ISNA(VLOOKUP($A49,DIEM!$A$7:$R$63790,IN_DTK!P$6,0))=FALSE,IF(P$9&lt;&gt;0,VLOOKUP($A49,DIEM!$A$7:$R$63790,IN_DTK!P$6,0),""),"")</f>
        <v>0</v>
      </c>
      <c r="Q49" s="108">
        <f>IF(ISNA(VLOOKUP($A49,DIEM!$A$7:$R$63790,IN_DTK!Q$6,0))=FALSE,VLOOKUP($A49,DIEM!$A$7:$R$63790,IN_DTK!Q$6,0),"")</f>
        <v>0</v>
      </c>
      <c r="R49" s="99" t="str">
        <f>IF(ISNA(VLOOKUP($A49,DIEM!$A$7:$R$63790,IN_DTK!R$6,0))=FALSE,VLOOKUP($A49,DIEM!$A$7:$R$63790,IN_DTK!R$6,0),"")</f>
        <v>Không</v>
      </c>
      <c r="S49" s="109" t="e">
        <f>IF(ISNA(VLOOKUP($A49,DIEM!$A$7:$R$63790,IN_DTK!S$6,0))=FALSE,VLOOKUP($A49,DIEM!$A$7:$R$63790,IN_DTK!S$6,0),"")</f>
        <v>#REF!</v>
      </c>
      <c r="T49" s="80" t="e">
        <f t="shared" si="0"/>
        <v>#REF!</v>
      </c>
      <c r="U49" s="80" t="e">
        <f t="shared" si="1"/>
        <v>#REF!</v>
      </c>
    </row>
    <row r="50" spans="1:21" customFormat="1" ht="10.5" customHeight="1"/>
    <row r="51" spans="1:21" s="80" customFormat="1" ht="15.75" customHeight="1">
      <c r="A51" s="78"/>
      <c r="B51" s="82"/>
      <c r="D51" s="222" t="s">
        <v>147</v>
      </c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</row>
    <row r="52" spans="1:21" s="80" customFormat="1" ht="22.5" customHeight="1">
      <c r="A52" s="78"/>
      <c r="B52" s="78"/>
      <c r="D52" s="149" t="s">
        <v>0</v>
      </c>
      <c r="E52" s="223" t="s">
        <v>148</v>
      </c>
      <c r="F52" s="223"/>
      <c r="G52" s="223"/>
      <c r="H52" s="228" t="s">
        <v>149</v>
      </c>
      <c r="I52" s="228"/>
      <c r="J52" s="228"/>
      <c r="K52" s="228" t="s">
        <v>150</v>
      </c>
      <c r="L52" s="228"/>
      <c r="M52" s="228"/>
      <c r="N52" s="223" t="s">
        <v>17</v>
      </c>
      <c r="O52" s="223"/>
      <c r="P52" s="223"/>
    </row>
    <row r="53" spans="1:21" s="80" customFormat="1" ht="12.75" customHeight="1">
      <c r="A53" s="78"/>
      <c r="B53" s="78"/>
      <c r="D53" s="147">
        <v>1</v>
      </c>
      <c r="E53" s="224" t="s">
        <v>477</v>
      </c>
      <c r="F53" s="225"/>
      <c r="G53" s="226"/>
      <c r="H53" s="213">
        <f ca="1">SUMPRODUCT((SUBTOTAL(3,OFFSET($Q$10:$Q$49,ROW($Q$10:$Q$49)-ROW($Q$10),0,1))),--($Q$10:$Q$49&gt;=4))</f>
        <v>1</v>
      </c>
      <c r="I53" s="213"/>
      <c r="J53" s="213"/>
      <c r="K53" s="214">
        <f ca="1">H53/$H$55</f>
        <v>2.5000000000000001E-2</v>
      </c>
      <c r="L53" s="214"/>
      <c r="M53" s="214"/>
      <c r="N53" s="213"/>
      <c r="O53" s="213"/>
      <c r="P53" s="213"/>
    </row>
    <row r="54" spans="1:21" s="80" customFormat="1" ht="12.75" customHeight="1">
      <c r="A54" s="78"/>
      <c r="B54" s="78"/>
      <c r="D54" s="147">
        <v>2</v>
      </c>
      <c r="E54" s="224" t="s">
        <v>476</v>
      </c>
      <c r="F54" s="225"/>
      <c r="G54" s="226"/>
      <c r="H54" s="213">
        <f ca="1">SUMPRODUCT((SUBTOTAL(3,OFFSET($Q$10:$Q$49,ROW($Q$10:$Q$49)-ROW($Q$10),0,1))),--($Q$10:$Q$49&lt;4))</f>
        <v>39</v>
      </c>
      <c r="I54" s="213"/>
      <c r="J54" s="213"/>
      <c r="K54" s="214">
        <f ca="1">H54/$H$55</f>
        <v>0.97499999999999998</v>
      </c>
      <c r="L54" s="214"/>
      <c r="M54" s="214"/>
      <c r="N54" s="213"/>
      <c r="O54" s="213"/>
      <c r="P54" s="213"/>
    </row>
    <row r="55" spans="1:21" s="80" customFormat="1" ht="12.75" customHeight="1">
      <c r="A55" s="78"/>
      <c r="B55" s="78"/>
      <c r="D55" s="220" t="s">
        <v>151</v>
      </c>
      <c r="E55" s="220"/>
      <c r="F55" s="220"/>
      <c r="G55" s="220"/>
      <c r="H55" s="220">
        <f ca="1">SUM(H53:H54)</f>
        <v>40</v>
      </c>
      <c r="I55" s="220"/>
      <c r="J55" s="220"/>
      <c r="K55" s="221">
        <f ca="1">SUM(K53:L54)</f>
        <v>1</v>
      </c>
      <c r="L55" s="221"/>
      <c r="M55" s="221"/>
      <c r="N55" s="213"/>
      <c r="O55" s="213"/>
      <c r="P55" s="213"/>
    </row>
    <row r="56" spans="1:21" s="80" customFormat="1">
      <c r="A56" s="78"/>
      <c r="B56" s="78"/>
      <c r="C56" s="78"/>
      <c r="D56" s="68"/>
      <c r="E56" s="86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84"/>
      <c r="S56" s="85"/>
    </row>
    <row r="57" spans="1:21" s="80" customFormat="1">
      <c r="A57" s="78"/>
      <c r="B57" s="78"/>
      <c r="C57" s="87"/>
      <c r="D57" s="68"/>
      <c r="E57" s="86"/>
      <c r="F57" s="88"/>
      <c r="G57" s="67"/>
      <c r="H57" s="67"/>
      <c r="I57" s="67"/>
      <c r="J57" s="67"/>
      <c r="K57" s="67"/>
      <c r="L57" s="67"/>
      <c r="M57" s="67"/>
      <c r="N57" s="218" t="str">
        <f ca="1">"Đà nẵng, ngày " &amp; TEXT(DAY(TODAY()),"00") &amp; " tháng " &amp; TEXT(MONTH(TODAY()),"00") &amp; " năm " &amp; YEAR(TODAY())</f>
        <v>Đà nẵng, ngày 28 tháng 06 năm 2022</v>
      </c>
      <c r="O57" s="218"/>
      <c r="P57" s="218"/>
      <c r="Q57" s="218"/>
      <c r="R57" s="218"/>
      <c r="S57" s="218"/>
    </row>
    <row r="58" spans="1:21" s="80" customFormat="1" ht="12.75" customHeight="1">
      <c r="A58" s="78"/>
      <c r="B58" s="219" t="s">
        <v>152</v>
      </c>
      <c r="C58" s="219"/>
      <c r="D58" s="219"/>
      <c r="E58" s="84"/>
      <c r="F58" s="84"/>
      <c r="G58" s="84" t="s">
        <v>153</v>
      </c>
      <c r="H58" s="67"/>
      <c r="I58" s="90"/>
      <c r="K58" s="78"/>
      <c r="L58" s="87"/>
      <c r="M58" s="67"/>
      <c r="N58" s="219" t="s">
        <v>474</v>
      </c>
      <c r="O58" s="219"/>
      <c r="P58" s="219"/>
      <c r="Q58" s="219"/>
      <c r="R58" s="219"/>
      <c r="S58" s="219"/>
    </row>
    <row r="59" spans="1:21" s="80" customFormat="1" ht="12" customHeight="1">
      <c r="A59" s="78"/>
      <c r="B59" s="78"/>
      <c r="C59" s="87"/>
      <c r="D59" s="68"/>
      <c r="E59" s="86"/>
      <c r="F59" s="88"/>
      <c r="G59" s="67"/>
      <c r="H59" s="67"/>
      <c r="I59" s="91"/>
      <c r="K59" s="92"/>
      <c r="L59" s="67"/>
      <c r="M59" s="67"/>
      <c r="N59" s="67"/>
      <c r="O59" s="87"/>
      <c r="Q59" s="93"/>
      <c r="R59" s="93"/>
      <c r="S59" s="64"/>
    </row>
    <row r="60" spans="1:21" s="80" customFormat="1" ht="12" customHeight="1">
      <c r="A60" s="78"/>
      <c r="B60" s="78"/>
      <c r="C60" s="148"/>
      <c r="D60" s="68"/>
      <c r="E60" s="86"/>
      <c r="F60" s="88"/>
      <c r="G60" s="67"/>
      <c r="H60" s="67"/>
      <c r="I60" s="91"/>
      <c r="K60" s="92"/>
      <c r="L60" s="67"/>
      <c r="M60" s="67"/>
      <c r="N60" s="67"/>
      <c r="O60" s="148"/>
      <c r="Q60" s="93"/>
      <c r="R60" s="93"/>
      <c r="S60" s="64"/>
    </row>
    <row r="61" spans="1:21" s="80" customFormat="1" ht="12" customHeight="1">
      <c r="A61" s="78"/>
      <c r="B61" s="78"/>
      <c r="C61" s="87"/>
      <c r="D61" s="68"/>
      <c r="E61" s="86"/>
      <c r="F61" s="88"/>
      <c r="G61" s="67"/>
      <c r="H61" s="67"/>
      <c r="I61" s="91"/>
      <c r="K61" s="92"/>
      <c r="L61" s="67"/>
      <c r="M61" s="67"/>
      <c r="N61" s="67"/>
      <c r="O61" s="87"/>
      <c r="Q61" s="93"/>
      <c r="R61" s="93"/>
      <c r="S61" s="64"/>
    </row>
    <row r="62" spans="1:21" s="80" customFormat="1">
      <c r="A62" s="78"/>
      <c r="B62" s="78"/>
      <c r="C62" s="87"/>
      <c r="D62" s="68"/>
      <c r="E62" s="86"/>
      <c r="F62" s="88"/>
      <c r="G62" s="78"/>
      <c r="H62" s="67"/>
      <c r="I62" s="67"/>
      <c r="J62" s="67"/>
      <c r="K62" s="67"/>
      <c r="L62" s="87"/>
      <c r="M62" s="67"/>
      <c r="N62" s="67"/>
      <c r="O62" s="87"/>
      <c r="P62" s="87"/>
      <c r="Q62" s="87"/>
      <c r="R62" s="94"/>
      <c r="S62" s="64"/>
    </row>
    <row r="63" spans="1:21" s="80" customFormat="1">
      <c r="A63" s="78"/>
      <c r="B63" s="78"/>
      <c r="C63" s="87"/>
      <c r="D63" s="68"/>
      <c r="E63" s="86"/>
      <c r="F63" s="88"/>
      <c r="G63" s="78"/>
      <c r="H63" s="67"/>
      <c r="I63" s="67"/>
      <c r="J63" s="67"/>
      <c r="K63" s="67"/>
      <c r="L63" s="87"/>
      <c r="M63" s="67"/>
      <c r="N63" s="67"/>
      <c r="O63" s="87"/>
      <c r="P63" s="87"/>
      <c r="Q63" s="87"/>
      <c r="R63" s="94"/>
      <c r="S63" s="64"/>
    </row>
    <row r="64" spans="1:21" s="80" customFormat="1" ht="12.75" customHeight="1">
      <c r="A64" s="78"/>
      <c r="B64" s="211" t="s">
        <v>165</v>
      </c>
      <c r="C64" s="211"/>
      <c r="D64" s="211"/>
      <c r="E64" s="61"/>
      <c r="F64" s="95"/>
      <c r="G64" s="96"/>
      <c r="H64" s="96"/>
      <c r="I64" s="96"/>
      <c r="J64" s="96"/>
      <c r="K64" s="96"/>
      <c r="L64" s="96"/>
      <c r="M64" s="96"/>
      <c r="N64" s="212" t="s">
        <v>155</v>
      </c>
      <c r="O64" s="212"/>
      <c r="P64" s="212"/>
      <c r="Q64" s="212"/>
      <c r="R64" s="212"/>
      <c r="S64" s="212"/>
    </row>
    <row r="65" s="97" customFormat="1"/>
  </sheetData>
  <mergeCells count="36">
    <mergeCell ref="K52:M52"/>
    <mergeCell ref="K53:M53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E54:G54"/>
    <mergeCell ref="D55:G55"/>
    <mergeCell ref="A8:A9"/>
    <mergeCell ref="E52:G52"/>
    <mergeCell ref="H52:J52"/>
    <mergeCell ref="H53:J53"/>
    <mergeCell ref="B64:D64"/>
    <mergeCell ref="N64:S64"/>
    <mergeCell ref="H54:J54"/>
    <mergeCell ref="K54:M54"/>
    <mergeCell ref="S7:S9"/>
    <mergeCell ref="N57:S57"/>
    <mergeCell ref="B58:D58"/>
    <mergeCell ref="N58:S58"/>
    <mergeCell ref="H55:J55"/>
    <mergeCell ref="K55:M55"/>
    <mergeCell ref="D51:P51"/>
    <mergeCell ref="N52:P52"/>
    <mergeCell ref="N53:P53"/>
    <mergeCell ref="N54:P54"/>
    <mergeCell ref="N55:P55"/>
    <mergeCell ref="E53:G53"/>
  </mergeCells>
  <conditionalFormatting sqref="C56:G56 C10:G49 R10:S49 R56:S56">
    <cfRule type="cellIs" dxfId="7" priority="3" stopIfTrue="1" operator="equal">
      <formula>0</formula>
    </cfRule>
  </conditionalFormatting>
  <conditionalFormatting sqref="S10:S49">
    <cfRule type="cellIs" dxfId="6" priority="2" stopIfTrue="1" operator="equal">
      <formula>0</formula>
    </cfRule>
  </conditionalFormatting>
  <conditionalFormatting sqref="Q10:Q49">
    <cfRule type="cellIs" dxfId="5" priority="1" stopIfTrue="1" operator="lessThan">
      <formula>4</formula>
    </cfRule>
  </conditionalFormatting>
  <printOptions horizontalCentered="1"/>
  <pageMargins left="0.15748031496062992" right="0.15748031496062992" top="0.19685039370078741" bottom="0.19685039370078741" header="0.15748031496062992" footer="0.15748031496062992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"/>
  <sheetViews>
    <sheetView workbookViewId="0">
      <pane xSplit="6" ySplit="7" topLeftCell="G8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RowHeight="12.75"/>
  <cols>
    <col min="1" max="1" width="4" style="119" hidden="1" customWidth="1"/>
    <col min="2" max="2" width="5.140625" style="119" customWidth="1"/>
    <col min="3" max="3" width="12.140625" style="137" customWidth="1"/>
    <col min="4" max="4" width="17.140625" style="132" customWidth="1"/>
    <col min="5" max="5" width="8.28515625" style="138" customWidth="1"/>
    <col min="6" max="6" width="14.28515625" style="123" customWidth="1"/>
    <col min="7" max="7" width="15.28515625" style="123" customWidth="1"/>
    <col min="8" max="8" width="16.28515625" style="123" customWidth="1"/>
    <col min="9" max="9" width="11.28515625" style="120" customWidth="1"/>
    <col min="10" max="10" width="9.140625" style="140"/>
    <col min="11" max="233" width="9.140625" style="119"/>
    <col min="234" max="234" width="0" style="119" hidden="1" customWidth="1"/>
    <col min="235" max="235" width="5.140625" style="119" customWidth="1"/>
    <col min="236" max="236" width="12.140625" style="119" customWidth="1"/>
    <col min="237" max="237" width="17.140625" style="119" customWidth="1"/>
    <col min="238" max="238" width="8.28515625" style="119" customWidth="1"/>
    <col min="239" max="239" width="15.85546875" style="119" customWidth="1"/>
    <col min="240" max="240" width="16.140625" style="119" customWidth="1"/>
    <col min="241" max="241" width="16.28515625" style="119" customWidth="1"/>
    <col min="242" max="242" width="11.28515625" style="119" customWidth="1"/>
    <col min="243" max="489" width="9.140625" style="119"/>
    <col min="490" max="490" width="0" style="119" hidden="1" customWidth="1"/>
    <col min="491" max="491" width="5.140625" style="119" customWidth="1"/>
    <col min="492" max="492" width="12.140625" style="119" customWidth="1"/>
    <col min="493" max="493" width="17.140625" style="119" customWidth="1"/>
    <col min="494" max="494" width="8.28515625" style="119" customWidth="1"/>
    <col min="495" max="495" width="15.85546875" style="119" customWidth="1"/>
    <col min="496" max="496" width="16.140625" style="119" customWidth="1"/>
    <col min="497" max="497" width="16.28515625" style="119" customWidth="1"/>
    <col min="498" max="498" width="11.28515625" style="119" customWidth="1"/>
    <col min="499" max="745" width="9.140625" style="119"/>
    <col min="746" max="746" width="0" style="119" hidden="1" customWidth="1"/>
    <col min="747" max="747" width="5.140625" style="119" customWidth="1"/>
    <col min="748" max="748" width="12.140625" style="119" customWidth="1"/>
    <col min="749" max="749" width="17.140625" style="119" customWidth="1"/>
    <col min="750" max="750" width="8.28515625" style="119" customWidth="1"/>
    <col min="751" max="751" width="15.85546875" style="119" customWidth="1"/>
    <col min="752" max="752" width="16.140625" style="119" customWidth="1"/>
    <col min="753" max="753" width="16.28515625" style="119" customWidth="1"/>
    <col min="754" max="754" width="11.28515625" style="119" customWidth="1"/>
    <col min="755" max="1001" width="9.140625" style="119"/>
    <col min="1002" max="1002" width="0" style="119" hidden="1" customWidth="1"/>
    <col min="1003" max="1003" width="5.140625" style="119" customWidth="1"/>
    <col min="1004" max="1004" width="12.140625" style="119" customWidth="1"/>
    <col min="1005" max="1005" width="17.140625" style="119" customWidth="1"/>
    <col min="1006" max="1006" width="8.28515625" style="119" customWidth="1"/>
    <col min="1007" max="1007" width="15.85546875" style="119" customWidth="1"/>
    <col min="1008" max="1008" width="16.140625" style="119" customWidth="1"/>
    <col min="1009" max="1009" width="16.28515625" style="119" customWidth="1"/>
    <col min="1010" max="1010" width="11.28515625" style="119" customWidth="1"/>
    <col min="1011" max="1257" width="9.140625" style="119"/>
    <col min="1258" max="1258" width="0" style="119" hidden="1" customWidth="1"/>
    <col min="1259" max="1259" width="5.140625" style="119" customWidth="1"/>
    <col min="1260" max="1260" width="12.140625" style="119" customWidth="1"/>
    <col min="1261" max="1261" width="17.140625" style="119" customWidth="1"/>
    <col min="1262" max="1262" width="8.28515625" style="119" customWidth="1"/>
    <col min="1263" max="1263" width="15.85546875" style="119" customWidth="1"/>
    <col min="1264" max="1264" width="16.140625" style="119" customWidth="1"/>
    <col min="1265" max="1265" width="16.28515625" style="119" customWidth="1"/>
    <col min="1266" max="1266" width="11.28515625" style="119" customWidth="1"/>
    <col min="1267" max="1513" width="9.140625" style="119"/>
    <col min="1514" max="1514" width="0" style="119" hidden="1" customWidth="1"/>
    <col min="1515" max="1515" width="5.140625" style="119" customWidth="1"/>
    <col min="1516" max="1516" width="12.140625" style="119" customWidth="1"/>
    <col min="1517" max="1517" width="17.140625" style="119" customWidth="1"/>
    <col min="1518" max="1518" width="8.28515625" style="119" customWidth="1"/>
    <col min="1519" max="1519" width="15.85546875" style="119" customWidth="1"/>
    <col min="1520" max="1520" width="16.140625" style="119" customWidth="1"/>
    <col min="1521" max="1521" width="16.28515625" style="119" customWidth="1"/>
    <col min="1522" max="1522" width="11.28515625" style="119" customWidth="1"/>
    <col min="1523" max="1769" width="9.140625" style="119"/>
    <col min="1770" max="1770" width="0" style="119" hidden="1" customWidth="1"/>
    <col min="1771" max="1771" width="5.140625" style="119" customWidth="1"/>
    <col min="1772" max="1772" width="12.140625" style="119" customWidth="1"/>
    <col min="1773" max="1773" width="17.140625" style="119" customWidth="1"/>
    <col min="1774" max="1774" width="8.28515625" style="119" customWidth="1"/>
    <col min="1775" max="1775" width="15.85546875" style="119" customWidth="1"/>
    <col min="1776" max="1776" width="16.140625" style="119" customWidth="1"/>
    <col min="1777" max="1777" width="16.28515625" style="119" customWidth="1"/>
    <col min="1778" max="1778" width="11.28515625" style="119" customWidth="1"/>
    <col min="1779" max="2025" width="9.140625" style="119"/>
    <col min="2026" max="2026" width="0" style="119" hidden="1" customWidth="1"/>
    <col min="2027" max="2027" width="5.140625" style="119" customWidth="1"/>
    <col min="2028" max="2028" width="12.140625" style="119" customWidth="1"/>
    <col min="2029" max="2029" width="17.140625" style="119" customWidth="1"/>
    <col min="2030" max="2030" width="8.28515625" style="119" customWidth="1"/>
    <col min="2031" max="2031" width="15.85546875" style="119" customWidth="1"/>
    <col min="2032" max="2032" width="16.140625" style="119" customWidth="1"/>
    <col min="2033" max="2033" width="16.28515625" style="119" customWidth="1"/>
    <col min="2034" max="2034" width="11.28515625" style="119" customWidth="1"/>
    <col min="2035" max="2281" width="9.140625" style="119"/>
    <col min="2282" max="2282" width="0" style="119" hidden="1" customWidth="1"/>
    <col min="2283" max="2283" width="5.140625" style="119" customWidth="1"/>
    <col min="2284" max="2284" width="12.140625" style="119" customWidth="1"/>
    <col min="2285" max="2285" width="17.140625" style="119" customWidth="1"/>
    <col min="2286" max="2286" width="8.28515625" style="119" customWidth="1"/>
    <col min="2287" max="2287" width="15.85546875" style="119" customWidth="1"/>
    <col min="2288" max="2288" width="16.140625" style="119" customWidth="1"/>
    <col min="2289" max="2289" width="16.28515625" style="119" customWidth="1"/>
    <col min="2290" max="2290" width="11.28515625" style="119" customWidth="1"/>
    <col min="2291" max="2537" width="9.140625" style="119"/>
    <col min="2538" max="2538" width="0" style="119" hidden="1" customWidth="1"/>
    <col min="2539" max="2539" width="5.140625" style="119" customWidth="1"/>
    <col min="2540" max="2540" width="12.140625" style="119" customWidth="1"/>
    <col min="2541" max="2541" width="17.140625" style="119" customWidth="1"/>
    <col min="2542" max="2542" width="8.28515625" style="119" customWidth="1"/>
    <col min="2543" max="2543" width="15.85546875" style="119" customWidth="1"/>
    <col min="2544" max="2544" width="16.140625" style="119" customWidth="1"/>
    <col min="2545" max="2545" width="16.28515625" style="119" customWidth="1"/>
    <col min="2546" max="2546" width="11.28515625" style="119" customWidth="1"/>
    <col min="2547" max="2793" width="9.140625" style="119"/>
    <col min="2794" max="2794" width="0" style="119" hidden="1" customWidth="1"/>
    <col min="2795" max="2795" width="5.140625" style="119" customWidth="1"/>
    <col min="2796" max="2796" width="12.140625" style="119" customWidth="1"/>
    <col min="2797" max="2797" width="17.140625" style="119" customWidth="1"/>
    <col min="2798" max="2798" width="8.28515625" style="119" customWidth="1"/>
    <col min="2799" max="2799" width="15.85546875" style="119" customWidth="1"/>
    <col min="2800" max="2800" width="16.140625" style="119" customWidth="1"/>
    <col min="2801" max="2801" width="16.28515625" style="119" customWidth="1"/>
    <col min="2802" max="2802" width="11.28515625" style="119" customWidth="1"/>
    <col min="2803" max="3049" width="9.140625" style="119"/>
    <col min="3050" max="3050" width="0" style="119" hidden="1" customWidth="1"/>
    <col min="3051" max="3051" width="5.140625" style="119" customWidth="1"/>
    <col min="3052" max="3052" width="12.140625" style="119" customWidth="1"/>
    <col min="3053" max="3053" width="17.140625" style="119" customWidth="1"/>
    <col min="3054" max="3054" width="8.28515625" style="119" customWidth="1"/>
    <col min="3055" max="3055" width="15.85546875" style="119" customWidth="1"/>
    <col min="3056" max="3056" width="16.140625" style="119" customWidth="1"/>
    <col min="3057" max="3057" width="16.28515625" style="119" customWidth="1"/>
    <col min="3058" max="3058" width="11.28515625" style="119" customWidth="1"/>
    <col min="3059" max="3305" width="9.140625" style="119"/>
    <col min="3306" max="3306" width="0" style="119" hidden="1" customWidth="1"/>
    <col min="3307" max="3307" width="5.140625" style="119" customWidth="1"/>
    <col min="3308" max="3308" width="12.140625" style="119" customWidth="1"/>
    <col min="3309" max="3309" width="17.140625" style="119" customWidth="1"/>
    <col min="3310" max="3310" width="8.28515625" style="119" customWidth="1"/>
    <col min="3311" max="3311" width="15.85546875" style="119" customWidth="1"/>
    <col min="3312" max="3312" width="16.140625" style="119" customWidth="1"/>
    <col min="3313" max="3313" width="16.28515625" style="119" customWidth="1"/>
    <col min="3314" max="3314" width="11.28515625" style="119" customWidth="1"/>
    <col min="3315" max="3561" width="9.140625" style="119"/>
    <col min="3562" max="3562" width="0" style="119" hidden="1" customWidth="1"/>
    <col min="3563" max="3563" width="5.140625" style="119" customWidth="1"/>
    <col min="3564" max="3564" width="12.140625" style="119" customWidth="1"/>
    <col min="3565" max="3565" width="17.140625" style="119" customWidth="1"/>
    <col min="3566" max="3566" width="8.28515625" style="119" customWidth="1"/>
    <col min="3567" max="3567" width="15.85546875" style="119" customWidth="1"/>
    <col min="3568" max="3568" width="16.140625" style="119" customWidth="1"/>
    <col min="3569" max="3569" width="16.28515625" style="119" customWidth="1"/>
    <col min="3570" max="3570" width="11.28515625" style="119" customWidth="1"/>
    <col min="3571" max="3817" width="9.140625" style="119"/>
    <col min="3818" max="3818" width="0" style="119" hidden="1" customWidth="1"/>
    <col min="3819" max="3819" width="5.140625" style="119" customWidth="1"/>
    <col min="3820" max="3820" width="12.140625" style="119" customWidth="1"/>
    <col min="3821" max="3821" width="17.140625" style="119" customWidth="1"/>
    <col min="3822" max="3822" width="8.28515625" style="119" customWidth="1"/>
    <col min="3823" max="3823" width="15.85546875" style="119" customWidth="1"/>
    <col min="3824" max="3824" width="16.140625" style="119" customWidth="1"/>
    <col min="3825" max="3825" width="16.28515625" style="119" customWidth="1"/>
    <col min="3826" max="3826" width="11.28515625" style="119" customWidth="1"/>
    <col min="3827" max="4073" width="9.140625" style="119"/>
    <col min="4074" max="4074" width="0" style="119" hidden="1" customWidth="1"/>
    <col min="4075" max="4075" width="5.140625" style="119" customWidth="1"/>
    <col min="4076" max="4076" width="12.140625" style="119" customWidth="1"/>
    <col min="4077" max="4077" width="17.140625" style="119" customWidth="1"/>
    <col min="4078" max="4078" width="8.28515625" style="119" customWidth="1"/>
    <col min="4079" max="4079" width="15.85546875" style="119" customWidth="1"/>
    <col min="4080" max="4080" width="16.140625" style="119" customWidth="1"/>
    <col min="4081" max="4081" width="16.28515625" style="119" customWidth="1"/>
    <col min="4082" max="4082" width="11.28515625" style="119" customWidth="1"/>
    <col min="4083" max="4329" width="9.140625" style="119"/>
    <col min="4330" max="4330" width="0" style="119" hidden="1" customWidth="1"/>
    <col min="4331" max="4331" width="5.140625" style="119" customWidth="1"/>
    <col min="4332" max="4332" width="12.140625" style="119" customWidth="1"/>
    <col min="4333" max="4333" width="17.140625" style="119" customWidth="1"/>
    <col min="4334" max="4334" width="8.28515625" style="119" customWidth="1"/>
    <col min="4335" max="4335" width="15.85546875" style="119" customWidth="1"/>
    <col min="4336" max="4336" width="16.140625" style="119" customWidth="1"/>
    <col min="4337" max="4337" width="16.28515625" style="119" customWidth="1"/>
    <col min="4338" max="4338" width="11.28515625" style="119" customWidth="1"/>
    <col min="4339" max="4585" width="9.140625" style="119"/>
    <col min="4586" max="4586" width="0" style="119" hidden="1" customWidth="1"/>
    <col min="4587" max="4587" width="5.140625" style="119" customWidth="1"/>
    <col min="4588" max="4588" width="12.140625" style="119" customWidth="1"/>
    <col min="4589" max="4589" width="17.140625" style="119" customWidth="1"/>
    <col min="4590" max="4590" width="8.28515625" style="119" customWidth="1"/>
    <col min="4591" max="4591" width="15.85546875" style="119" customWidth="1"/>
    <col min="4592" max="4592" width="16.140625" style="119" customWidth="1"/>
    <col min="4593" max="4593" width="16.28515625" style="119" customWidth="1"/>
    <col min="4594" max="4594" width="11.28515625" style="119" customWidth="1"/>
    <col min="4595" max="4841" width="9.140625" style="119"/>
    <col min="4842" max="4842" width="0" style="119" hidden="1" customWidth="1"/>
    <col min="4843" max="4843" width="5.140625" style="119" customWidth="1"/>
    <col min="4844" max="4844" width="12.140625" style="119" customWidth="1"/>
    <col min="4845" max="4845" width="17.140625" style="119" customWidth="1"/>
    <col min="4846" max="4846" width="8.28515625" style="119" customWidth="1"/>
    <col min="4847" max="4847" width="15.85546875" style="119" customWidth="1"/>
    <col min="4848" max="4848" width="16.140625" style="119" customWidth="1"/>
    <col min="4849" max="4849" width="16.28515625" style="119" customWidth="1"/>
    <col min="4850" max="4850" width="11.28515625" style="119" customWidth="1"/>
    <col min="4851" max="5097" width="9.140625" style="119"/>
    <col min="5098" max="5098" width="0" style="119" hidden="1" customWidth="1"/>
    <col min="5099" max="5099" width="5.140625" style="119" customWidth="1"/>
    <col min="5100" max="5100" width="12.140625" style="119" customWidth="1"/>
    <col min="5101" max="5101" width="17.140625" style="119" customWidth="1"/>
    <col min="5102" max="5102" width="8.28515625" style="119" customWidth="1"/>
    <col min="5103" max="5103" width="15.85546875" style="119" customWidth="1"/>
    <col min="5104" max="5104" width="16.140625" style="119" customWidth="1"/>
    <col min="5105" max="5105" width="16.28515625" style="119" customWidth="1"/>
    <col min="5106" max="5106" width="11.28515625" style="119" customWidth="1"/>
    <col min="5107" max="5353" width="9.140625" style="119"/>
    <col min="5354" max="5354" width="0" style="119" hidden="1" customWidth="1"/>
    <col min="5355" max="5355" width="5.140625" style="119" customWidth="1"/>
    <col min="5356" max="5356" width="12.140625" style="119" customWidth="1"/>
    <col min="5357" max="5357" width="17.140625" style="119" customWidth="1"/>
    <col min="5358" max="5358" width="8.28515625" style="119" customWidth="1"/>
    <col min="5359" max="5359" width="15.85546875" style="119" customWidth="1"/>
    <col min="5360" max="5360" width="16.140625" style="119" customWidth="1"/>
    <col min="5361" max="5361" width="16.28515625" style="119" customWidth="1"/>
    <col min="5362" max="5362" width="11.28515625" style="119" customWidth="1"/>
    <col min="5363" max="5609" width="9.140625" style="119"/>
    <col min="5610" max="5610" width="0" style="119" hidden="1" customWidth="1"/>
    <col min="5611" max="5611" width="5.140625" style="119" customWidth="1"/>
    <col min="5612" max="5612" width="12.140625" style="119" customWidth="1"/>
    <col min="5613" max="5613" width="17.140625" style="119" customWidth="1"/>
    <col min="5614" max="5614" width="8.28515625" style="119" customWidth="1"/>
    <col min="5615" max="5615" width="15.85546875" style="119" customWidth="1"/>
    <col min="5616" max="5616" width="16.140625" style="119" customWidth="1"/>
    <col min="5617" max="5617" width="16.28515625" style="119" customWidth="1"/>
    <col min="5618" max="5618" width="11.28515625" style="119" customWidth="1"/>
    <col min="5619" max="5865" width="9.140625" style="119"/>
    <col min="5866" max="5866" width="0" style="119" hidden="1" customWidth="1"/>
    <col min="5867" max="5867" width="5.140625" style="119" customWidth="1"/>
    <col min="5868" max="5868" width="12.140625" style="119" customWidth="1"/>
    <col min="5869" max="5869" width="17.140625" style="119" customWidth="1"/>
    <col min="5870" max="5870" width="8.28515625" style="119" customWidth="1"/>
    <col min="5871" max="5871" width="15.85546875" style="119" customWidth="1"/>
    <col min="5872" max="5872" width="16.140625" style="119" customWidth="1"/>
    <col min="5873" max="5873" width="16.28515625" style="119" customWidth="1"/>
    <col min="5874" max="5874" width="11.28515625" style="119" customWidth="1"/>
    <col min="5875" max="6121" width="9.140625" style="119"/>
    <col min="6122" max="6122" width="0" style="119" hidden="1" customWidth="1"/>
    <col min="6123" max="6123" width="5.140625" style="119" customWidth="1"/>
    <col min="6124" max="6124" width="12.140625" style="119" customWidth="1"/>
    <col min="6125" max="6125" width="17.140625" style="119" customWidth="1"/>
    <col min="6126" max="6126" width="8.28515625" style="119" customWidth="1"/>
    <col min="6127" max="6127" width="15.85546875" style="119" customWidth="1"/>
    <col min="6128" max="6128" width="16.140625" style="119" customWidth="1"/>
    <col min="6129" max="6129" width="16.28515625" style="119" customWidth="1"/>
    <col min="6130" max="6130" width="11.28515625" style="119" customWidth="1"/>
    <col min="6131" max="6377" width="9.140625" style="119"/>
    <col min="6378" max="6378" width="0" style="119" hidden="1" customWidth="1"/>
    <col min="6379" max="6379" width="5.140625" style="119" customWidth="1"/>
    <col min="6380" max="6380" width="12.140625" style="119" customWidth="1"/>
    <col min="6381" max="6381" width="17.140625" style="119" customWidth="1"/>
    <col min="6382" max="6382" width="8.28515625" style="119" customWidth="1"/>
    <col min="6383" max="6383" width="15.85546875" style="119" customWidth="1"/>
    <col min="6384" max="6384" width="16.140625" style="119" customWidth="1"/>
    <col min="6385" max="6385" width="16.28515625" style="119" customWidth="1"/>
    <col min="6386" max="6386" width="11.28515625" style="119" customWidth="1"/>
    <col min="6387" max="6633" width="9.140625" style="119"/>
    <col min="6634" max="6634" width="0" style="119" hidden="1" customWidth="1"/>
    <col min="6635" max="6635" width="5.140625" style="119" customWidth="1"/>
    <col min="6636" max="6636" width="12.140625" style="119" customWidth="1"/>
    <col min="6637" max="6637" width="17.140625" style="119" customWidth="1"/>
    <col min="6638" max="6638" width="8.28515625" style="119" customWidth="1"/>
    <col min="6639" max="6639" width="15.85546875" style="119" customWidth="1"/>
    <col min="6640" max="6640" width="16.140625" style="119" customWidth="1"/>
    <col min="6641" max="6641" width="16.28515625" style="119" customWidth="1"/>
    <col min="6642" max="6642" width="11.28515625" style="119" customWidth="1"/>
    <col min="6643" max="6889" width="9.140625" style="119"/>
    <col min="6890" max="6890" width="0" style="119" hidden="1" customWidth="1"/>
    <col min="6891" max="6891" width="5.140625" style="119" customWidth="1"/>
    <col min="6892" max="6892" width="12.140625" style="119" customWidth="1"/>
    <col min="6893" max="6893" width="17.140625" style="119" customWidth="1"/>
    <col min="6894" max="6894" width="8.28515625" style="119" customWidth="1"/>
    <col min="6895" max="6895" width="15.85546875" style="119" customWidth="1"/>
    <col min="6896" max="6896" width="16.140625" style="119" customWidth="1"/>
    <col min="6897" max="6897" width="16.28515625" style="119" customWidth="1"/>
    <col min="6898" max="6898" width="11.28515625" style="119" customWidth="1"/>
    <col min="6899" max="7145" width="9.140625" style="119"/>
    <col min="7146" max="7146" width="0" style="119" hidden="1" customWidth="1"/>
    <col min="7147" max="7147" width="5.140625" style="119" customWidth="1"/>
    <col min="7148" max="7148" width="12.140625" style="119" customWidth="1"/>
    <col min="7149" max="7149" width="17.140625" style="119" customWidth="1"/>
    <col min="7150" max="7150" width="8.28515625" style="119" customWidth="1"/>
    <col min="7151" max="7151" width="15.85546875" style="119" customWidth="1"/>
    <col min="7152" max="7152" width="16.140625" style="119" customWidth="1"/>
    <col min="7153" max="7153" width="16.28515625" style="119" customWidth="1"/>
    <col min="7154" max="7154" width="11.28515625" style="119" customWidth="1"/>
    <col min="7155" max="7401" width="9.140625" style="119"/>
    <col min="7402" max="7402" width="0" style="119" hidden="1" customWidth="1"/>
    <col min="7403" max="7403" width="5.140625" style="119" customWidth="1"/>
    <col min="7404" max="7404" width="12.140625" style="119" customWidth="1"/>
    <col min="7405" max="7405" width="17.140625" style="119" customWidth="1"/>
    <col min="7406" max="7406" width="8.28515625" style="119" customWidth="1"/>
    <col min="7407" max="7407" width="15.85546875" style="119" customWidth="1"/>
    <col min="7408" max="7408" width="16.140625" style="119" customWidth="1"/>
    <col min="7409" max="7409" width="16.28515625" style="119" customWidth="1"/>
    <col min="7410" max="7410" width="11.28515625" style="119" customWidth="1"/>
    <col min="7411" max="7657" width="9.140625" style="119"/>
    <col min="7658" max="7658" width="0" style="119" hidden="1" customWidth="1"/>
    <col min="7659" max="7659" width="5.140625" style="119" customWidth="1"/>
    <col min="7660" max="7660" width="12.140625" style="119" customWidth="1"/>
    <col min="7661" max="7661" width="17.140625" style="119" customWidth="1"/>
    <col min="7662" max="7662" width="8.28515625" style="119" customWidth="1"/>
    <col min="7663" max="7663" width="15.85546875" style="119" customWidth="1"/>
    <col min="7664" max="7664" width="16.140625" style="119" customWidth="1"/>
    <col min="7665" max="7665" width="16.28515625" style="119" customWidth="1"/>
    <col min="7666" max="7666" width="11.28515625" style="119" customWidth="1"/>
    <col min="7667" max="7913" width="9.140625" style="119"/>
    <col min="7914" max="7914" width="0" style="119" hidden="1" customWidth="1"/>
    <col min="7915" max="7915" width="5.140625" style="119" customWidth="1"/>
    <col min="7916" max="7916" width="12.140625" style="119" customWidth="1"/>
    <col min="7917" max="7917" width="17.140625" style="119" customWidth="1"/>
    <col min="7918" max="7918" width="8.28515625" style="119" customWidth="1"/>
    <col min="7919" max="7919" width="15.85546875" style="119" customWidth="1"/>
    <col min="7920" max="7920" width="16.140625" style="119" customWidth="1"/>
    <col min="7921" max="7921" width="16.28515625" style="119" customWidth="1"/>
    <col min="7922" max="7922" width="11.28515625" style="119" customWidth="1"/>
    <col min="7923" max="8169" width="9.140625" style="119"/>
    <col min="8170" max="8170" width="0" style="119" hidden="1" customWidth="1"/>
    <col min="8171" max="8171" width="5.140625" style="119" customWidth="1"/>
    <col min="8172" max="8172" width="12.140625" style="119" customWidth="1"/>
    <col min="8173" max="8173" width="17.140625" style="119" customWidth="1"/>
    <col min="8174" max="8174" width="8.28515625" style="119" customWidth="1"/>
    <col min="8175" max="8175" width="15.85546875" style="119" customWidth="1"/>
    <col min="8176" max="8176" width="16.140625" style="119" customWidth="1"/>
    <col min="8177" max="8177" width="16.28515625" style="119" customWidth="1"/>
    <col min="8178" max="8178" width="11.28515625" style="119" customWidth="1"/>
    <col min="8179" max="8425" width="9.140625" style="119"/>
    <col min="8426" max="8426" width="0" style="119" hidden="1" customWidth="1"/>
    <col min="8427" max="8427" width="5.140625" style="119" customWidth="1"/>
    <col min="8428" max="8428" width="12.140625" style="119" customWidth="1"/>
    <col min="8429" max="8429" width="17.140625" style="119" customWidth="1"/>
    <col min="8430" max="8430" width="8.28515625" style="119" customWidth="1"/>
    <col min="8431" max="8431" width="15.85546875" style="119" customWidth="1"/>
    <col min="8432" max="8432" width="16.140625" style="119" customWidth="1"/>
    <col min="8433" max="8433" width="16.28515625" style="119" customWidth="1"/>
    <col min="8434" max="8434" width="11.28515625" style="119" customWidth="1"/>
    <col min="8435" max="8681" width="9.140625" style="119"/>
    <col min="8682" max="8682" width="0" style="119" hidden="1" customWidth="1"/>
    <col min="8683" max="8683" width="5.140625" style="119" customWidth="1"/>
    <col min="8684" max="8684" width="12.140625" style="119" customWidth="1"/>
    <col min="8685" max="8685" width="17.140625" style="119" customWidth="1"/>
    <col min="8686" max="8686" width="8.28515625" style="119" customWidth="1"/>
    <col min="8687" max="8687" width="15.85546875" style="119" customWidth="1"/>
    <col min="8688" max="8688" width="16.140625" style="119" customWidth="1"/>
    <col min="8689" max="8689" width="16.28515625" style="119" customWidth="1"/>
    <col min="8690" max="8690" width="11.28515625" style="119" customWidth="1"/>
    <col min="8691" max="8937" width="9.140625" style="119"/>
    <col min="8938" max="8938" width="0" style="119" hidden="1" customWidth="1"/>
    <col min="8939" max="8939" width="5.140625" style="119" customWidth="1"/>
    <col min="8940" max="8940" width="12.140625" style="119" customWidth="1"/>
    <col min="8941" max="8941" width="17.140625" style="119" customWidth="1"/>
    <col min="8942" max="8942" width="8.28515625" style="119" customWidth="1"/>
    <col min="8943" max="8943" width="15.85546875" style="119" customWidth="1"/>
    <col min="8944" max="8944" width="16.140625" style="119" customWidth="1"/>
    <col min="8945" max="8945" width="16.28515625" style="119" customWidth="1"/>
    <col min="8946" max="8946" width="11.28515625" style="119" customWidth="1"/>
    <col min="8947" max="9193" width="9.140625" style="119"/>
    <col min="9194" max="9194" width="0" style="119" hidden="1" customWidth="1"/>
    <col min="9195" max="9195" width="5.140625" style="119" customWidth="1"/>
    <col min="9196" max="9196" width="12.140625" style="119" customWidth="1"/>
    <col min="9197" max="9197" width="17.140625" style="119" customWidth="1"/>
    <col min="9198" max="9198" width="8.28515625" style="119" customWidth="1"/>
    <col min="9199" max="9199" width="15.85546875" style="119" customWidth="1"/>
    <col min="9200" max="9200" width="16.140625" style="119" customWidth="1"/>
    <col min="9201" max="9201" width="16.28515625" style="119" customWidth="1"/>
    <col min="9202" max="9202" width="11.28515625" style="119" customWidth="1"/>
    <col min="9203" max="9449" width="9.140625" style="119"/>
    <col min="9450" max="9450" width="0" style="119" hidden="1" customWidth="1"/>
    <col min="9451" max="9451" width="5.140625" style="119" customWidth="1"/>
    <col min="9452" max="9452" width="12.140625" style="119" customWidth="1"/>
    <col min="9453" max="9453" width="17.140625" style="119" customWidth="1"/>
    <col min="9454" max="9454" width="8.28515625" style="119" customWidth="1"/>
    <col min="9455" max="9455" width="15.85546875" style="119" customWidth="1"/>
    <col min="9456" max="9456" width="16.140625" style="119" customWidth="1"/>
    <col min="9457" max="9457" width="16.28515625" style="119" customWidth="1"/>
    <col min="9458" max="9458" width="11.28515625" style="119" customWidth="1"/>
    <col min="9459" max="9705" width="9.140625" style="119"/>
    <col min="9706" max="9706" width="0" style="119" hidden="1" customWidth="1"/>
    <col min="9707" max="9707" width="5.140625" style="119" customWidth="1"/>
    <col min="9708" max="9708" width="12.140625" style="119" customWidth="1"/>
    <col min="9709" max="9709" width="17.140625" style="119" customWidth="1"/>
    <col min="9710" max="9710" width="8.28515625" style="119" customWidth="1"/>
    <col min="9711" max="9711" width="15.85546875" style="119" customWidth="1"/>
    <col min="9712" max="9712" width="16.140625" style="119" customWidth="1"/>
    <col min="9713" max="9713" width="16.28515625" style="119" customWidth="1"/>
    <col min="9714" max="9714" width="11.28515625" style="119" customWidth="1"/>
    <col min="9715" max="9961" width="9.140625" style="119"/>
    <col min="9962" max="9962" width="0" style="119" hidden="1" customWidth="1"/>
    <col min="9963" max="9963" width="5.140625" style="119" customWidth="1"/>
    <col min="9964" max="9964" width="12.140625" style="119" customWidth="1"/>
    <col min="9965" max="9965" width="17.140625" style="119" customWidth="1"/>
    <col min="9966" max="9966" width="8.28515625" style="119" customWidth="1"/>
    <col min="9967" max="9967" width="15.85546875" style="119" customWidth="1"/>
    <col min="9968" max="9968" width="16.140625" style="119" customWidth="1"/>
    <col min="9969" max="9969" width="16.28515625" style="119" customWidth="1"/>
    <col min="9970" max="9970" width="11.28515625" style="119" customWidth="1"/>
    <col min="9971" max="10217" width="9.140625" style="119"/>
    <col min="10218" max="10218" width="0" style="119" hidden="1" customWidth="1"/>
    <col min="10219" max="10219" width="5.140625" style="119" customWidth="1"/>
    <col min="10220" max="10220" width="12.140625" style="119" customWidth="1"/>
    <col min="10221" max="10221" width="17.140625" style="119" customWidth="1"/>
    <col min="10222" max="10222" width="8.28515625" style="119" customWidth="1"/>
    <col min="10223" max="10223" width="15.85546875" style="119" customWidth="1"/>
    <col min="10224" max="10224" width="16.140625" style="119" customWidth="1"/>
    <col min="10225" max="10225" width="16.28515625" style="119" customWidth="1"/>
    <col min="10226" max="10226" width="11.28515625" style="119" customWidth="1"/>
    <col min="10227" max="10473" width="9.140625" style="119"/>
    <col min="10474" max="10474" width="0" style="119" hidden="1" customWidth="1"/>
    <col min="10475" max="10475" width="5.140625" style="119" customWidth="1"/>
    <col min="10476" max="10476" width="12.140625" style="119" customWidth="1"/>
    <col min="10477" max="10477" width="17.140625" style="119" customWidth="1"/>
    <col min="10478" max="10478" width="8.28515625" style="119" customWidth="1"/>
    <col min="10479" max="10479" width="15.85546875" style="119" customWidth="1"/>
    <col min="10480" max="10480" width="16.140625" style="119" customWidth="1"/>
    <col min="10481" max="10481" width="16.28515625" style="119" customWidth="1"/>
    <col min="10482" max="10482" width="11.28515625" style="119" customWidth="1"/>
    <col min="10483" max="10729" width="9.140625" style="119"/>
    <col min="10730" max="10730" width="0" style="119" hidden="1" customWidth="1"/>
    <col min="10731" max="10731" width="5.140625" style="119" customWidth="1"/>
    <col min="10732" max="10732" width="12.140625" style="119" customWidth="1"/>
    <col min="10733" max="10733" width="17.140625" style="119" customWidth="1"/>
    <col min="10734" max="10734" width="8.28515625" style="119" customWidth="1"/>
    <col min="10735" max="10735" width="15.85546875" style="119" customWidth="1"/>
    <col min="10736" max="10736" width="16.140625" style="119" customWidth="1"/>
    <col min="10737" max="10737" width="16.28515625" style="119" customWidth="1"/>
    <col min="10738" max="10738" width="11.28515625" style="119" customWidth="1"/>
    <col min="10739" max="10985" width="9.140625" style="119"/>
    <col min="10986" max="10986" width="0" style="119" hidden="1" customWidth="1"/>
    <col min="10987" max="10987" width="5.140625" style="119" customWidth="1"/>
    <col min="10988" max="10988" width="12.140625" style="119" customWidth="1"/>
    <col min="10989" max="10989" width="17.140625" style="119" customWidth="1"/>
    <col min="10990" max="10990" width="8.28515625" style="119" customWidth="1"/>
    <col min="10991" max="10991" width="15.85546875" style="119" customWidth="1"/>
    <col min="10992" max="10992" width="16.140625" style="119" customWidth="1"/>
    <col min="10993" max="10993" width="16.28515625" style="119" customWidth="1"/>
    <col min="10994" max="10994" width="11.28515625" style="119" customWidth="1"/>
    <col min="10995" max="11241" width="9.140625" style="119"/>
    <col min="11242" max="11242" width="0" style="119" hidden="1" customWidth="1"/>
    <col min="11243" max="11243" width="5.140625" style="119" customWidth="1"/>
    <col min="11244" max="11244" width="12.140625" style="119" customWidth="1"/>
    <col min="11245" max="11245" width="17.140625" style="119" customWidth="1"/>
    <col min="11246" max="11246" width="8.28515625" style="119" customWidth="1"/>
    <col min="11247" max="11247" width="15.85546875" style="119" customWidth="1"/>
    <col min="11248" max="11248" width="16.140625" style="119" customWidth="1"/>
    <col min="11249" max="11249" width="16.28515625" style="119" customWidth="1"/>
    <col min="11250" max="11250" width="11.28515625" style="119" customWidth="1"/>
    <col min="11251" max="11497" width="9.140625" style="119"/>
    <col min="11498" max="11498" width="0" style="119" hidden="1" customWidth="1"/>
    <col min="11499" max="11499" width="5.140625" style="119" customWidth="1"/>
    <col min="11500" max="11500" width="12.140625" style="119" customWidth="1"/>
    <col min="11501" max="11501" width="17.140625" style="119" customWidth="1"/>
    <col min="11502" max="11502" width="8.28515625" style="119" customWidth="1"/>
    <col min="11503" max="11503" width="15.85546875" style="119" customWidth="1"/>
    <col min="11504" max="11504" width="16.140625" style="119" customWidth="1"/>
    <col min="11505" max="11505" width="16.28515625" style="119" customWidth="1"/>
    <col min="11506" max="11506" width="11.28515625" style="119" customWidth="1"/>
    <col min="11507" max="11753" width="9.140625" style="119"/>
    <col min="11754" max="11754" width="0" style="119" hidden="1" customWidth="1"/>
    <col min="11755" max="11755" width="5.140625" style="119" customWidth="1"/>
    <col min="11756" max="11756" width="12.140625" style="119" customWidth="1"/>
    <col min="11757" max="11757" width="17.140625" style="119" customWidth="1"/>
    <col min="11758" max="11758" width="8.28515625" style="119" customWidth="1"/>
    <col min="11759" max="11759" width="15.85546875" style="119" customWidth="1"/>
    <col min="11760" max="11760" width="16.140625" style="119" customWidth="1"/>
    <col min="11761" max="11761" width="16.28515625" style="119" customWidth="1"/>
    <col min="11762" max="11762" width="11.28515625" style="119" customWidth="1"/>
    <col min="11763" max="12009" width="9.140625" style="119"/>
    <col min="12010" max="12010" width="0" style="119" hidden="1" customWidth="1"/>
    <col min="12011" max="12011" width="5.140625" style="119" customWidth="1"/>
    <col min="12012" max="12012" width="12.140625" style="119" customWidth="1"/>
    <col min="12013" max="12013" width="17.140625" style="119" customWidth="1"/>
    <col min="12014" max="12014" width="8.28515625" style="119" customWidth="1"/>
    <col min="12015" max="12015" width="15.85546875" style="119" customWidth="1"/>
    <col min="12016" max="12016" width="16.140625" style="119" customWidth="1"/>
    <col min="12017" max="12017" width="16.28515625" style="119" customWidth="1"/>
    <col min="12018" max="12018" width="11.28515625" style="119" customWidth="1"/>
    <col min="12019" max="12265" width="9.140625" style="119"/>
    <col min="12266" max="12266" width="0" style="119" hidden="1" customWidth="1"/>
    <col min="12267" max="12267" width="5.140625" style="119" customWidth="1"/>
    <col min="12268" max="12268" width="12.140625" style="119" customWidth="1"/>
    <col min="12269" max="12269" width="17.140625" style="119" customWidth="1"/>
    <col min="12270" max="12270" width="8.28515625" style="119" customWidth="1"/>
    <col min="12271" max="12271" width="15.85546875" style="119" customWidth="1"/>
    <col min="12272" max="12272" width="16.140625" style="119" customWidth="1"/>
    <col min="12273" max="12273" width="16.28515625" style="119" customWidth="1"/>
    <col min="12274" max="12274" width="11.28515625" style="119" customWidth="1"/>
    <col min="12275" max="12521" width="9.140625" style="119"/>
    <col min="12522" max="12522" width="0" style="119" hidden="1" customWidth="1"/>
    <col min="12523" max="12523" width="5.140625" style="119" customWidth="1"/>
    <col min="12524" max="12524" width="12.140625" style="119" customWidth="1"/>
    <col min="12525" max="12525" width="17.140625" style="119" customWidth="1"/>
    <col min="12526" max="12526" width="8.28515625" style="119" customWidth="1"/>
    <col min="12527" max="12527" width="15.85546875" style="119" customWidth="1"/>
    <col min="12528" max="12528" width="16.140625" style="119" customWidth="1"/>
    <col min="12529" max="12529" width="16.28515625" style="119" customWidth="1"/>
    <col min="12530" max="12530" width="11.28515625" style="119" customWidth="1"/>
    <col min="12531" max="12777" width="9.140625" style="119"/>
    <col min="12778" max="12778" width="0" style="119" hidden="1" customWidth="1"/>
    <col min="12779" max="12779" width="5.140625" style="119" customWidth="1"/>
    <col min="12780" max="12780" width="12.140625" style="119" customWidth="1"/>
    <col min="12781" max="12781" width="17.140625" style="119" customWidth="1"/>
    <col min="12782" max="12782" width="8.28515625" style="119" customWidth="1"/>
    <col min="12783" max="12783" width="15.85546875" style="119" customWidth="1"/>
    <col min="12784" max="12784" width="16.140625" style="119" customWidth="1"/>
    <col min="12785" max="12785" width="16.28515625" style="119" customWidth="1"/>
    <col min="12786" max="12786" width="11.28515625" style="119" customWidth="1"/>
    <col min="12787" max="13033" width="9.140625" style="119"/>
    <col min="13034" max="13034" width="0" style="119" hidden="1" customWidth="1"/>
    <col min="13035" max="13035" width="5.140625" style="119" customWidth="1"/>
    <col min="13036" max="13036" width="12.140625" style="119" customWidth="1"/>
    <col min="13037" max="13037" width="17.140625" style="119" customWidth="1"/>
    <col min="13038" max="13038" width="8.28515625" style="119" customWidth="1"/>
    <col min="13039" max="13039" width="15.85546875" style="119" customWidth="1"/>
    <col min="13040" max="13040" width="16.140625" style="119" customWidth="1"/>
    <col min="13041" max="13041" width="16.28515625" style="119" customWidth="1"/>
    <col min="13042" max="13042" width="11.28515625" style="119" customWidth="1"/>
    <col min="13043" max="13289" width="9.140625" style="119"/>
    <col min="13290" max="13290" width="0" style="119" hidden="1" customWidth="1"/>
    <col min="13291" max="13291" width="5.140625" style="119" customWidth="1"/>
    <col min="13292" max="13292" width="12.140625" style="119" customWidth="1"/>
    <col min="13293" max="13293" width="17.140625" style="119" customWidth="1"/>
    <col min="13294" max="13294" width="8.28515625" style="119" customWidth="1"/>
    <col min="13295" max="13295" width="15.85546875" style="119" customWidth="1"/>
    <col min="13296" max="13296" width="16.140625" style="119" customWidth="1"/>
    <col min="13297" max="13297" width="16.28515625" style="119" customWidth="1"/>
    <col min="13298" max="13298" width="11.28515625" style="119" customWidth="1"/>
    <col min="13299" max="13545" width="9.140625" style="119"/>
    <col min="13546" max="13546" width="0" style="119" hidden="1" customWidth="1"/>
    <col min="13547" max="13547" width="5.140625" style="119" customWidth="1"/>
    <col min="13548" max="13548" width="12.140625" style="119" customWidth="1"/>
    <col min="13549" max="13549" width="17.140625" style="119" customWidth="1"/>
    <col min="13550" max="13550" width="8.28515625" style="119" customWidth="1"/>
    <col min="13551" max="13551" width="15.85546875" style="119" customWidth="1"/>
    <col min="13552" max="13552" width="16.140625" style="119" customWidth="1"/>
    <col min="13553" max="13553" width="16.28515625" style="119" customWidth="1"/>
    <col min="13554" max="13554" width="11.28515625" style="119" customWidth="1"/>
    <col min="13555" max="13801" width="9.140625" style="119"/>
    <col min="13802" max="13802" width="0" style="119" hidden="1" customWidth="1"/>
    <col min="13803" max="13803" width="5.140625" style="119" customWidth="1"/>
    <col min="13804" max="13804" width="12.140625" style="119" customWidth="1"/>
    <col min="13805" max="13805" width="17.140625" style="119" customWidth="1"/>
    <col min="13806" max="13806" width="8.28515625" style="119" customWidth="1"/>
    <col min="13807" max="13807" width="15.85546875" style="119" customWidth="1"/>
    <col min="13808" max="13808" width="16.140625" style="119" customWidth="1"/>
    <col min="13809" max="13809" width="16.28515625" style="119" customWidth="1"/>
    <col min="13810" max="13810" width="11.28515625" style="119" customWidth="1"/>
    <col min="13811" max="14057" width="9.140625" style="119"/>
    <col min="14058" max="14058" width="0" style="119" hidden="1" customWidth="1"/>
    <col min="14059" max="14059" width="5.140625" style="119" customWidth="1"/>
    <col min="14060" max="14060" width="12.140625" style="119" customWidth="1"/>
    <col min="14061" max="14061" width="17.140625" style="119" customWidth="1"/>
    <col min="14062" max="14062" width="8.28515625" style="119" customWidth="1"/>
    <col min="14063" max="14063" width="15.85546875" style="119" customWidth="1"/>
    <col min="14064" max="14064" width="16.140625" style="119" customWidth="1"/>
    <col min="14065" max="14065" width="16.28515625" style="119" customWidth="1"/>
    <col min="14066" max="14066" width="11.28515625" style="119" customWidth="1"/>
    <col min="14067" max="14313" width="9.140625" style="119"/>
    <col min="14314" max="14314" width="0" style="119" hidden="1" customWidth="1"/>
    <col min="14315" max="14315" width="5.140625" style="119" customWidth="1"/>
    <col min="14316" max="14316" width="12.140625" style="119" customWidth="1"/>
    <col min="14317" max="14317" width="17.140625" style="119" customWidth="1"/>
    <col min="14318" max="14318" width="8.28515625" style="119" customWidth="1"/>
    <col min="14319" max="14319" width="15.85546875" style="119" customWidth="1"/>
    <col min="14320" max="14320" width="16.140625" style="119" customWidth="1"/>
    <col min="14321" max="14321" width="16.28515625" style="119" customWidth="1"/>
    <col min="14322" max="14322" width="11.28515625" style="119" customWidth="1"/>
    <col min="14323" max="14569" width="9.140625" style="119"/>
    <col min="14570" max="14570" width="0" style="119" hidden="1" customWidth="1"/>
    <col min="14571" max="14571" width="5.140625" style="119" customWidth="1"/>
    <col min="14572" max="14572" width="12.140625" style="119" customWidth="1"/>
    <col min="14573" max="14573" width="17.140625" style="119" customWidth="1"/>
    <col min="14574" max="14574" width="8.28515625" style="119" customWidth="1"/>
    <col min="14575" max="14575" width="15.85546875" style="119" customWidth="1"/>
    <col min="14576" max="14576" width="16.140625" style="119" customWidth="1"/>
    <col min="14577" max="14577" width="16.28515625" style="119" customWidth="1"/>
    <col min="14578" max="14578" width="11.28515625" style="119" customWidth="1"/>
    <col min="14579" max="14825" width="9.140625" style="119"/>
    <col min="14826" max="14826" width="0" style="119" hidden="1" customWidth="1"/>
    <col min="14827" max="14827" width="5.140625" style="119" customWidth="1"/>
    <col min="14828" max="14828" width="12.140625" style="119" customWidth="1"/>
    <col min="14829" max="14829" width="17.140625" style="119" customWidth="1"/>
    <col min="14830" max="14830" width="8.28515625" style="119" customWidth="1"/>
    <col min="14831" max="14831" width="15.85546875" style="119" customWidth="1"/>
    <col min="14832" max="14832" width="16.140625" style="119" customWidth="1"/>
    <col min="14833" max="14833" width="16.28515625" style="119" customWidth="1"/>
    <col min="14834" max="14834" width="11.28515625" style="119" customWidth="1"/>
    <col min="14835" max="15081" width="9.140625" style="119"/>
    <col min="15082" max="15082" width="0" style="119" hidden="1" customWidth="1"/>
    <col min="15083" max="15083" width="5.140625" style="119" customWidth="1"/>
    <col min="15084" max="15084" width="12.140625" style="119" customWidth="1"/>
    <col min="15085" max="15085" width="17.140625" style="119" customWidth="1"/>
    <col min="15086" max="15086" width="8.28515625" style="119" customWidth="1"/>
    <col min="15087" max="15087" width="15.85546875" style="119" customWidth="1"/>
    <col min="15088" max="15088" width="16.140625" style="119" customWidth="1"/>
    <col min="15089" max="15089" width="16.28515625" style="119" customWidth="1"/>
    <col min="15090" max="15090" width="11.28515625" style="119" customWidth="1"/>
    <col min="15091" max="15337" width="9.140625" style="119"/>
    <col min="15338" max="15338" width="0" style="119" hidden="1" customWidth="1"/>
    <col min="15339" max="15339" width="5.140625" style="119" customWidth="1"/>
    <col min="15340" max="15340" width="12.140625" style="119" customWidth="1"/>
    <col min="15341" max="15341" width="17.140625" style="119" customWidth="1"/>
    <col min="15342" max="15342" width="8.28515625" style="119" customWidth="1"/>
    <col min="15343" max="15343" width="15.85546875" style="119" customWidth="1"/>
    <col min="15344" max="15344" width="16.140625" style="119" customWidth="1"/>
    <col min="15345" max="15345" width="16.28515625" style="119" customWidth="1"/>
    <col min="15346" max="15346" width="11.28515625" style="119" customWidth="1"/>
    <col min="15347" max="15593" width="9.140625" style="119"/>
    <col min="15594" max="15594" width="0" style="119" hidden="1" customWidth="1"/>
    <col min="15595" max="15595" width="5.140625" style="119" customWidth="1"/>
    <col min="15596" max="15596" width="12.140625" style="119" customWidth="1"/>
    <col min="15597" max="15597" width="17.140625" style="119" customWidth="1"/>
    <col min="15598" max="15598" width="8.28515625" style="119" customWidth="1"/>
    <col min="15599" max="15599" width="15.85546875" style="119" customWidth="1"/>
    <col min="15600" max="15600" width="16.140625" style="119" customWidth="1"/>
    <col min="15601" max="15601" width="16.28515625" style="119" customWidth="1"/>
    <col min="15602" max="15602" width="11.28515625" style="119" customWidth="1"/>
    <col min="15603" max="15849" width="9.140625" style="119"/>
    <col min="15850" max="15850" width="0" style="119" hidden="1" customWidth="1"/>
    <col min="15851" max="15851" width="5.140625" style="119" customWidth="1"/>
    <col min="15852" max="15852" width="12.140625" style="119" customWidth="1"/>
    <col min="15853" max="15853" width="17.140625" style="119" customWidth="1"/>
    <col min="15854" max="15854" width="8.28515625" style="119" customWidth="1"/>
    <col min="15855" max="15855" width="15.85546875" style="119" customWidth="1"/>
    <col min="15856" max="15856" width="16.140625" style="119" customWidth="1"/>
    <col min="15857" max="15857" width="16.28515625" style="119" customWidth="1"/>
    <col min="15858" max="15858" width="11.28515625" style="119" customWidth="1"/>
    <col min="15859" max="16105" width="9.140625" style="119"/>
    <col min="16106" max="16106" width="0" style="119" hidden="1" customWidth="1"/>
    <col min="16107" max="16107" width="5.140625" style="119" customWidth="1"/>
    <col min="16108" max="16108" width="12.140625" style="119" customWidth="1"/>
    <col min="16109" max="16109" width="17.140625" style="119" customWidth="1"/>
    <col min="16110" max="16110" width="8.28515625" style="119" customWidth="1"/>
    <col min="16111" max="16111" width="15.85546875" style="119" customWidth="1"/>
    <col min="16112" max="16112" width="16.140625" style="119" customWidth="1"/>
    <col min="16113" max="16113" width="16.28515625" style="119" customWidth="1"/>
    <col min="16114" max="16114" width="11.28515625" style="119" customWidth="1"/>
    <col min="16115" max="16384" width="9.140625" style="119"/>
  </cols>
  <sheetData>
    <row r="1" spans="1:10" s="116" customFormat="1" ht="15">
      <c r="B1" s="252" t="s">
        <v>158</v>
      </c>
      <c r="C1" s="252"/>
      <c r="D1" s="252"/>
      <c r="E1" s="253" t="s">
        <v>599</v>
      </c>
      <c r="F1" s="253"/>
      <c r="G1" s="253"/>
      <c r="H1" s="253"/>
      <c r="I1" s="253"/>
      <c r="J1" s="139"/>
    </row>
    <row r="2" spans="1:10" s="116" customFormat="1" ht="15">
      <c r="B2" s="252" t="s">
        <v>159</v>
      </c>
      <c r="C2" s="252"/>
      <c r="D2" s="252"/>
      <c r="E2" s="252" t="e">
        <f>"MÔN:    "&amp;DIEM!$G$2</f>
        <v>#REF!</v>
      </c>
      <c r="F2" s="252"/>
      <c r="G2" s="252"/>
      <c r="H2" s="252"/>
      <c r="I2" s="252"/>
      <c r="J2" s="139"/>
    </row>
    <row r="3" spans="1:10" s="116" customFormat="1" ht="15">
      <c r="B3" s="117"/>
      <c r="C3" s="118" t="str">
        <f>[1]DSSV!$D$1</f>
        <v>BẢNG ĐIỂM ĐÁNH GIÁ KẾT QUẢ HỌC TẬP * NĂM HỌC: 2014-2015</v>
      </c>
      <c r="D3" s="117"/>
      <c r="E3" s="252" t="e">
        <f>"MÃ MÔN: "&amp;DIEM!$G$3</f>
        <v>#REF!</v>
      </c>
      <c r="F3" s="252"/>
      <c r="G3" s="252"/>
      <c r="H3" s="252"/>
      <c r="I3" s="252"/>
      <c r="J3" s="139"/>
    </row>
    <row r="4" spans="1:10" s="116" customFormat="1" ht="13.5" customHeight="1">
      <c r="B4" s="117"/>
      <c r="C4" s="117"/>
      <c r="D4" s="117"/>
      <c r="E4" s="117"/>
      <c r="F4" s="117"/>
      <c r="G4" s="117"/>
      <c r="H4" s="117"/>
      <c r="I4" s="124" t="s">
        <v>601</v>
      </c>
      <c r="J4" s="139"/>
    </row>
    <row r="5" spans="1:10" ht="14.25">
      <c r="B5" s="145" t="s">
        <v>478</v>
      </c>
      <c r="C5" s="120"/>
      <c r="D5" s="121"/>
      <c r="E5" s="122"/>
      <c r="I5" s="124" t="s">
        <v>600</v>
      </c>
    </row>
    <row r="6" spans="1:10" s="125" customFormat="1" ht="15" customHeight="1">
      <c r="A6" s="247" t="s">
        <v>0</v>
      </c>
      <c r="B6" s="248" t="s">
        <v>0</v>
      </c>
      <c r="C6" s="249" t="s">
        <v>3</v>
      </c>
      <c r="D6" s="250" t="s">
        <v>4</v>
      </c>
      <c r="E6" s="251" t="s">
        <v>5</v>
      </c>
      <c r="F6" s="255" t="s">
        <v>20</v>
      </c>
      <c r="G6" s="249" t="s">
        <v>21</v>
      </c>
      <c r="H6" s="249" t="s">
        <v>161</v>
      </c>
      <c r="I6" s="249" t="s">
        <v>17</v>
      </c>
      <c r="J6" s="254" t="s">
        <v>162</v>
      </c>
    </row>
    <row r="7" spans="1:10" s="125" customFormat="1" ht="15" customHeight="1">
      <c r="A7" s="247"/>
      <c r="B7" s="248"/>
      <c r="C7" s="248"/>
      <c r="D7" s="250"/>
      <c r="E7" s="251"/>
      <c r="F7" s="256"/>
      <c r="G7" s="248"/>
      <c r="H7" s="248"/>
      <c r="I7" s="249"/>
      <c r="J7" s="254"/>
    </row>
    <row r="8" spans="1:10" s="132" customFormat="1" ht="14.25" customHeight="1">
      <c r="A8" s="126">
        <v>1</v>
      </c>
      <c r="B8" s="127">
        <v>1</v>
      </c>
      <c r="C8" s="127">
        <v>2020525605</v>
      </c>
      <c r="D8" s="128" t="e">
        <f>VLOOKUP(C8,#REF!,2,0)</f>
        <v>#REF!</v>
      </c>
      <c r="E8" s="129" t="e">
        <f>VLOOKUP(C8,#REF!,3,0)</f>
        <v>#REF!</v>
      </c>
      <c r="F8" s="130" t="e">
        <f>VLOOKUP(C8,#REF!,5,0)</f>
        <v>#REF!</v>
      </c>
      <c r="G8" s="130" t="e">
        <f>VLOOKUP(C8,#REF!,6,0)</f>
        <v>#REF!</v>
      </c>
      <c r="H8" s="130"/>
      <c r="I8" s="131"/>
      <c r="J8" s="141">
        <v>9</v>
      </c>
    </row>
    <row r="9" spans="1:10" s="132" customFormat="1" ht="14.25" customHeight="1">
      <c r="A9" s="126">
        <v>2</v>
      </c>
      <c r="B9" s="133">
        <v>2</v>
      </c>
      <c r="C9" s="133"/>
      <c r="D9" s="134" t="e">
        <f>VLOOKUP(C9,#REF!,2,0)</f>
        <v>#REF!</v>
      </c>
      <c r="E9" s="135" t="e">
        <f>VLOOKUP(C9,#REF!,3,0)</f>
        <v>#REF!</v>
      </c>
      <c r="F9" s="136" t="e">
        <f>VLOOKUP(C9,#REF!,5,0)</f>
        <v>#REF!</v>
      </c>
      <c r="G9" s="136" t="e">
        <f>VLOOKUP(C9,#REF!,6,0)</f>
        <v>#REF!</v>
      </c>
      <c r="H9" s="136"/>
      <c r="I9" s="131"/>
      <c r="J9" s="141"/>
    </row>
    <row r="10" spans="1:10" s="132" customFormat="1" ht="14.25" customHeight="1">
      <c r="A10" s="126">
        <v>3</v>
      </c>
      <c r="B10" s="133">
        <v>3</v>
      </c>
      <c r="C10" s="133"/>
      <c r="D10" s="134" t="e">
        <f>VLOOKUP(C10,#REF!,2,0)</f>
        <v>#REF!</v>
      </c>
      <c r="E10" s="135" t="e">
        <f>VLOOKUP(C10,#REF!,3,0)</f>
        <v>#REF!</v>
      </c>
      <c r="F10" s="136" t="e">
        <f>VLOOKUP(C10,#REF!,5,0)</f>
        <v>#REF!</v>
      </c>
      <c r="G10" s="136" t="e">
        <f>VLOOKUP(C10,#REF!,6,0)</f>
        <v>#REF!</v>
      </c>
      <c r="H10" s="136"/>
      <c r="I10" s="131"/>
      <c r="J10" s="141"/>
    </row>
    <row r="11" spans="1:10" s="132" customFormat="1" ht="14.25" customHeight="1">
      <c r="A11" s="126">
        <v>4</v>
      </c>
      <c r="B11" s="133">
        <v>4</v>
      </c>
      <c r="C11" s="133"/>
      <c r="D11" s="134" t="e">
        <f>VLOOKUP(C11,#REF!,2,0)</f>
        <v>#REF!</v>
      </c>
      <c r="E11" s="135" t="e">
        <f>VLOOKUP(C11,#REF!,3,0)</f>
        <v>#REF!</v>
      </c>
      <c r="F11" s="136" t="e">
        <f>VLOOKUP(C11,#REF!,5,0)</f>
        <v>#REF!</v>
      </c>
      <c r="G11" s="136" t="e">
        <f>VLOOKUP(C11,#REF!,6,0)</f>
        <v>#REF!</v>
      </c>
      <c r="H11" s="136"/>
      <c r="I11" s="131"/>
      <c r="J11" s="141"/>
    </row>
    <row r="12" spans="1:10" s="132" customFormat="1" ht="14.25" customHeight="1">
      <c r="A12" s="126">
        <v>5</v>
      </c>
      <c r="B12" s="133">
        <v>5</v>
      </c>
      <c r="C12" s="133"/>
      <c r="D12" s="134" t="e">
        <f>VLOOKUP(C12,#REF!,2,0)</f>
        <v>#REF!</v>
      </c>
      <c r="E12" s="135" t="e">
        <f>VLOOKUP(C12,#REF!,3,0)</f>
        <v>#REF!</v>
      </c>
      <c r="F12" s="136" t="e">
        <f>VLOOKUP(C12,#REF!,5,0)</f>
        <v>#REF!</v>
      </c>
      <c r="G12" s="136" t="e">
        <f>VLOOKUP(C12,#REF!,6,0)</f>
        <v>#REF!</v>
      </c>
      <c r="H12" s="136"/>
      <c r="I12" s="131"/>
      <c r="J12" s="141"/>
    </row>
    <row r="13" spans="1:10" s="132" customFormat="1" ht="14.25" customHeight="1">
      <c r="A13" s="126">
        <v>6</v>
      </c>
      <c r="B13" s="133">
        <v>6</v>
      </c>
      <c r="C13" s="133"/>
      <c r="D13" s="134" t="e">
        <f>VLOOKUP(C13,#REF!,2,0)</f>
        <v>#REF!</v>
      </c>
      <c r="E13" s="135" t="e">
        <f>VLOOKUP(C13,#REF!,3,0)</f>
        <v>#REF!</v>
      </c>
      <c r="F13" s="136" t="e">
        <f>VLOOKUP(C13,#REF!,5,0)</f>
        <v>#REF!</v>
      </c>
      <c r="G13" s="136" t="e">
        <f>VLOOKUP(C13,#REF!,6,0)</f>
        <v>#REF!</v>
      </c>
      <c r="H13" s="136"/>
      <c r="I13" s="131"/>
      <c r="J13" s="14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4" priority="2" stopIfTrue="1" operator="equal">
      <formula>0</formula>
    </cfRule>
  </conditionalFormatting>
  <conditionalFormatting sqref="I8:I13">
    <cfRule type="containsErrors" dxfId="3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31"/>
  <sheetViews>
    <sheetView zoomScale="110" zoomScaleNormal="110" workbookViewId="0">
      <pane xSplit="7" ySplit="9" topLeftCell="H10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ColWidth="9.140625" defaultRowHeight="12"/>
  <cols>
    <col min="1" max="1" width="3.28515625" style="55" hidden="1" customWidth="1"/>
    <col min="2" max="2" width="3.85546875" style="55" customWidth="1"/>
    <col min="3" max="3" width="8.7109375" style="112" customWidth="1"/>
    <col min="4" max="4" width="13.7109375" style="68" customWidth="1"/>
    <col min="5" max="5" width="5.85546875" style="86" customWidth="1"/>
    <col min="6" max="6" width="9.28515625" style="88" customWidth="1"/>
    <col min="7" max="7" width="9.28515625" style="67" customWidth="1"/>
    <col min="8" max="8" width="3.140625" style="67" customWidth="1"/>
    <col min="9" max="14" width="3" style="67" customWidth="1"/>
    <col min="15" max="15" width="3" style="112" customWidth="1"/>
    <col min="16" max="16" width="3.28515625" style="112" customWidth="1"/>
    <col min="17" max="17" width="3.85546875" style="112" customWidth="1"/>
    <col min="18" max="18" width="11.28515625" style="94" customWidth="1"/>
    <col min="19" max="19" width="7.7109375" style="64" customWidth="1"/>
    <col min="20" max="16384" width="9.140625" style="55"/>
  </cols>
  <sheetData>
    <row r="1" spans="1:21" ht="18.75">
      <c r="B1" s="150" t="s">
        <v>475</v>
      </c>
      <c r="C1" s="151"/>
      <c r="D1" s="152"/>
      <c r="E1" s="153"/>
      <c r="F1" s="154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5"/>
      <c r="S1" s="156"/>
    </row>
    <row r="2" spans="1:21" ht="12.75">
      <c r="B2" s="229" t="s">
        <v>1</v>
      </c>
      <c r="C2" s="229"/>
      <c r="D2" s="229"/>
      <c r="E2" s="230" t="str">
        <f>DIEM!D1</f>
        <v>BẢNG ĐIỂM ĐÁNH GIÁ KẾT QUẢ HỌC TẬP * NĂM HỌC: 2019-2020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56"/>
    </row>
    <row r="3" spans="1:21" ht="14.25">
      <c r="B3" s="219" t="s">
        <v>145</v>
      </c>
      <c r="C3" s="219"/>
      <c r="D3" s="219"/>
      <c r="E3" s="212" t="e">
        <f>"MÔN:    "&amp;DIEM!G2&amp;"  *   "&amp;DIEM!P2&amp;" "&amp;DIEM!Q2</f>
        <v>#REF!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57"/>
    </row>
    <row r="4" spans="1:21" s="58" customFormat="1" ht="14.25">
      <c r="B4" s="113"/>
      <c r="C4" s="113"/>
      <c r="D4" s="60"/>
      <c r="E4" s="61"/>
      <c r="F4" s="115"/>
      <c r="G4" s="113"/>
      <c r="H4" s="113"/>
      <c r="I4" s="113" t="e">
        <f>"MÃ MÔN: "&amp;DIEM!G3</f>
        <v>#REF!</v>
      </c>
      <c r="J4" s="113"/>
      <c r="L4" s="113"/>
      <c r="M4" s="113"/>
      <c r="N4" s="113"/>
      <c r="O4" s="113"/>
      <c r="P4" s="113"/>
      <c r="Q4" s="63" t="str">
        <f>"Học kỳ : " &amp; DIEM!Q3</f>
        <v>Học kỳ : 1</v>
      </c>
      <c r="R4" s="57"/>
      <c r="S4" s="64"/>
    </row>
    <row r="5" spans="1:21" s="58" customFormat="1" ht="15">
      <c r="B5" s="65" t="str">
        <f>'LPl2'!$B$5</f>
        <v>Thời gian : 31/07/2016</v>
      </c>
      <c r="C5" s="63"/>
      <c r="D5" s="66"/>
      <c r="E5" s="61"/>
      <c r="F5" s="61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63" t="s">
        <v>160</v>
      </c>
      <c r="R5" s="57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58" customFormat="1" ht="15" customHeight="1">
      <c r="B7" s="231" t="s">
        <v>0</v>
      </c>
      <c r="C7" s="215" t="s">
        <v>3</v>
      </c>
      <c r="D7" s="234" t="s">
        <v>4</v>
      </c>
      <c r="E7" s="237" t="s">
        <v>5</v>
      </c>
      <c r="F7" s="215" t="s">
        <v>20</v>
      </c>
      <c r="G7" s="215" t="s">
        <v>21</v>
      </c>
      <c r="H7" s="240" t="s">
        <v>146</v>
      </c>
      <c r="I7" s="241"/>
      <c r="J7" s="241"/>
      <c r="K7" s="241"/>
      <c r="L7" s="241"/>
      <c r="M7" s="241"/>
      <c r="N7" s="241"/>
      <c r="O7" s="241"/>
      <c r="P7" s="242"/>
      <c r="Q7" s="243" t="s">
        <v>32</v>
      </c>
      <c r="R7" s="244"/>
      <c r="S7" s="215" t="s">
        <v>6</v>
      </c>
    </row>
    <row r="8" spans="1:21" s="74" customFormat="1" ht="15" customHeight="1">
      <c r="A8" s="227" t="s">
        <v>0</v>
      </c>
      <c r="B8" s="232"/>
      <c r="C8" s="216"/>
      <c r="D8" s="235"/>
      <c r="E8" s="238"/>
      <c r="F8" s="216"/>
      <c r="G8" s="216"/>
      <c r="H8" s="73" t="str">
        <f>DIEM!G5</f>
        <v>A</v>
      </c>
      <c r="I8" s="73" t="str">
        <f>DIEM!H5</f>
        <v>P</v>
      </c>
      <c r="J8" s="73" t="str">
        <f>DIEM!I5</f>
        <v>Q</v>
      </c>
      <c r="K8" s="73" t="str">
        <f>DIEM!J5</f>
        <v>H</v>
      </c>
      <c r="L8" s="73" t="str">
        <f>DIEM!K5</f>
        <v>L</v>
      </c>
      <c r="M8" s="73" t="str">
        <f>DIEM!L5</f>
        <v>M</v>
      </c>
      <c r="N8" s="73" t="str">
        <f>DIEM!M5</f>
        <v>I</v>
      </c>
      <c r="O8" s="73" t="str">
        <f>DIEM!N5</f>
        <v>G</v>
      </c>
      <c r="P8" s="73" t="str">
        <f>DIEM!O5</f>
        <v>F</v>
      </c>
      <c r="Q8" s="245"/>
      <c r="R8" s="246"/>
      <c r="S8" s="216"/>
    </row>
    <row r="9" spans="1:21" s="74" customFormat="1" ht="25.5" customHeight="1">
      <c r="A9" s="227"/>
      <c r="B9" s="233"/>
      <c r="C9" s="217"/>
      <c r="D9" s="236"/>
      <c r="E9" s="239"/>
      <c r="F9" s="217"/>
      <c r="G9" s="217"/>
      <c r="H9" s="75">
        <f>DIEM!G6</f>
        <v>0.05</v>
      </c>
      <c r="I9" s="75">
        <f>DIEM!H6</f>
        <v>0.05</v>
      </c>
      <c r="J9" s="75">
        <f>DIEM!I6</f>
        <v>0.05</v>
      </c>
      <c r="K9" s="75">
        <f>DIEM!J6</f>
        <v>0.05</v>
      </c>
      <c r="L9" s="75">
        <f>DIEM!K6</f>
        <v>0.05</v>
      </c>
      <c r="M9" s="75">
        <f>DIEM!L6</f>
        <v>0.05</v>
      </c>
      <c r="N9" s="75">
        <f>DIEM!M6</f>
        <v>0.05</v>
      </c>
      <c r="O9" s="75">
        <f>DIEM!N6</f>
        <v>0.1</v>
      </c>
      <c r="P9" s="75">
        <f>DIEM!O6</f>
        <v>0.55000000000000004</v>
      </c>
      <c r="Q9" s="76" t="s">
        <v>18</v>
      </c>
      <c r="R9" s="77" t="s">
        <v>19</v>
      </c>
      <c r="S9" s="217"/>
    </row>
    <row r="10" spans="1:21" s="80" customFormat="1" ht="20.25" customHeight="1">
      <c r="A10" s="78">
        <v>1</v>
      </c>
      <c r="B10" s="102">
        <f>--SUBTOTAL(2,C$7:C10)</f>
        <v>1</v>
      </c>
      <c r="C10" s="79">
        <f>'LPl2'!C8</f>
        <v>2020525605</v>
      </c>
      <c r="D10" s="100" t="e">
        <f>VLOOKUP(C10,DIEM!$B$7:$R$46,2,0)</f>
        <v>#N/A</v>
      </c>
      <c r="E10" s="101" t="e">
        <f>VLOOKUP(C10,DIEM!$B$7:$R$46,3,0)</f>
        <v>#N/A</v>
      </c>
      <c r="F10" s="110" t="e">
        <f>VLOOKUP(C10,DIEM!$B$7:$R$46,4,0)</f>
        <v>#N/A</v>
      </c>
      <c r="G10" s="110" t="e">
        <f>VLOOKUP(C10,DIEM!$B$7:$R$46,5,0)</f>
        <v>#N/A</v>
      </c>
      <c r="H10" s="102" t="e">
        <f>VLOOKUP(C10,DIEM!$B$7:$R$46,6,0)</f>
        <v>#N/A</v>
      </c>
      <c r="I10" s="102" t="e">
        <f>VLOOKUP(C10,DIEM!$B$7:$R$46,7,0)</f>
        <v>#N/A</v>
      </c>
      <c r="J10" s="102" t="e">
        <f>VLOOKUP(C10,DIEM!$B$7:$R$46,8,0)</f>
        <v>#N/A</v>
      </c>
      <c r="K10" s="102" t="e">
        <f>VLOOKUP(C10,DIEM!$B$7:$R$46,9,0)</f>
        <v>#N/A</v>
      </c>
      <c r="L10" s="102" t="e">
        <f>VLOOKUP(C10,DIEM!$B$7:$R$46,10,0)</f>
        <v>#N/A</v>
      </c>
      <c r="M10" s="102" t="e">
        <f>VLOOKUP(C10,DIEM!$B$7:$R$46,11,0)</f>
        <v>#N/A</v>
      </c>
      <c r="N10" s="102" t="e">
        <f>VLOOKUP(C10,DIEM!$B$7:$R$46,12,0)</f>
        <v>#N/A</v>
      </c>
      <c r="O10" s="102" t="e">
        <f>VLOOKUP(C10,DIEM!$B$7:$R$46,13,0)</f>
        <v>#N/A</v>
      </c>
      <c r="P10" s="102">
        <f>VLOOKUP(C10,'LPl2'!$C$8:$J$13,8,0)</f>
        <v>9</v>
      </c>
      <c r="Q10" s="103" t="e">
        <f>IF(OR(ISNUMBER(P10)=FALSE,P10&lt;4),0,ROUND(SUMPRODUCT($H$9:$P$9,H10:P10),1))</f>
        <v>#N/A</v>
      </c>
      <c r="R10" s="98" t="e">
        <f>VLOOKUP(Q10,IDCODE!$A$1:$B$96,2,0)</f>
        <v>#N/A</v>
      </c>
      <c r="S10" s="104">
        <f>VLOOKUP(C10,'LPl2'!$C$8:$I$13,7,0)</f>
        <v>0</v>
      </c>
      <c r="T10" s="80" t="e">
        <f>MID(G10,4,10)</f>
        <v>#N/A</v>
      </c>
      <c r="U10" s="80" t="e">
        <f>LEFT(T10,3)</f>
        <v>#N/A</v>
      </c>
    </row>
    <row r="11" spans="1:21" s="80" customFormat="1" ht="20.25" customHeight="1">
      <c r="A11" s="78">
        <v>2</v>
      </c>
      <c r="B11" s="102">
        <f>--SUBTOTAL(2,C$7:C11)</f>
        <v>1</v>
      </c>
      <c r="C11" s="79"/>
      <c r="D11" s="100" t="e">
        <f>VLOOKUP(C11,DIEM!$B$7:$R$46,2,0)</f>
        <v>#N/A</v>
      </c>
      <c r="E11" s="101" t="e">
        <f>VLOOKUP(C11,DIEM!$B$7:$R$46,3,0)</f>
        <v>#N/A</v>
      </c>
      <c r="F11" s="110" t="e">
        <f>VLOOKUP(C11,DIEM!$B$7:$R$46,4,0)</f>
        <v>#N/A</v>
      </c>
      <c r="G11" s="110" t="e">
        <f>VLOOKUP(C11,DIEM!$B$7:$R$46,5,0)</f>
        <v>#N/A</v>
      </c>
      <c r="H11" s="102" t="e">
        <f>VLOOKUP(C11,DIEM!$B$7:$R$46,6,0)</f>
        <v>#N/A</v>
      </c>
      <c r="I11" s="102" t="e">
        <f>VLOOKUP(C11,DIEM!$B$7:$R$46,7,0)</f>
        <v>#N/A</v>
      </c>
      <c r="J11" s="102" t="e">
        <f>VLOOKUP(C11,DIEM!$B$7:$R$46,8,0)</f>
        <v>#N/A</v>
      </c>
      <c r="K11" s="102" t="e">
        <f>VLOOKUP(C11,DIEM!$B$7:$R$46,9,0)</f>
        <v>#N/A</v>
      </c>
      <c r="L11" s="102" t="e">
        <f>VLOOKUP(C11,DIEM!$B$7:$R$46,10,0)</f>
        <v>#N/A</v>
      </c>
      <c r="M11" s="102" t="e">
        <f>VLOOKUP(C11,DIEM!$B$7:$R$46,11,0)</f>
        <v>#N/A</v>
      </c>
      <c r="N11" s="102" t="e">
        <f>VLOOKUP(C11,DIEM!$B$7:$R$46,12,0)</f>
        <v>#N/A</v>
      </c>
      <c r="O11" s="102" t="e">
        <f>VLOOKUP(C11,DIEM!$B$7:$R$46,13,0)</f>
        <v>#N/A</v>
      </c>
      <c r="P11" s="102" t="e">
        <f>VLOOKUP(C11,'LPl2'!$C$8:$J$13,8,0)</f>
        <v>#N/A</v>
      </c>
      <c r="Q11" s="103" t="e">
        <f t="shared" ref="Q11:Q14" si="0">IF(OR(ISNUMBER(P11)=FALSE,P11&lt;4),0,ROUND(SUMPRODUCT($H$9:$P$9,H11:P11),1))</f>
        <v>#N/A</v>
      </c>
      <c r="R11" s="98" t="e">
        <f>VLOOKUP(Q11,IDCODE!$A$1:$B$96,2,0)</f>
        <v>#N/A</v>
      </c>
      <c r="S11" s="104" t="e">
        <f>VLOOKUP(C11,'LPl2'!$C$8:$I$13,7,0)</f>
        <v>#N/A</v>
      </c>
      <c r="T11" s="80" t="e">
        <f t="shared" ref="T11:T14" si="1">MID(G11,4,10)</f>
        <v>#N/A</v>
      </c>
      <c r="U11" s="80" t="e">
        <f t="shared" ref="U11:U14" si="2">LEFT(T11,3)</f>
        <v>#N/A</v>
      </c>
    </row>
    <row r="12" spans="1:21" s="80" customFormat="1" ht="20.25" customHeight="1">
      <c r="A12" s="78">
        <v>3</v>
      </c>
      <c r="B12" s="102">
        <f>--SUBTOTAL(2,C$7:C12)</f>
        <v>1</v>
      </c>
      <c r="C12" s="79"/>
      <c r="D12" s="100" t="e">
        <f>VLOOKUP(C12,DIEM!$B$7:$R$46,2,0)</f>
        <v>#N/A</v>
      </c>
      <c r="E12" s="101" t="e">
        <f>VLOOKUP(C12,DIEM!$B$7:$R$46,3,0)</f>
        <v>#N/A</v>
      </c>
      <c r="F12" s="110" t="e">
        <f>VLOOKUP(C12,DIEM!$B$7:$R$46,4,0)</f>
        <v>#N/A</v>
      </c>
      <c r="G12" s="110" t="e">
        <f>VLOOKUP(C12,DIEM!$B$7:$R$46,5,0)</f>
        <v>#N/A</v>
      </c>
      <c r="H12" s="102" t="e">
        <f>VLOOKUP(C12,DIEM!$B$7:$R$46,6,0)</f>
        <v>#N/A</v>
      </c>
      <c r="I12" s="102" t="e">
        <f>VLOOKUP(C12,DIEM!$B$7:$R$46,7,0)</f>
        <v>#N/A</v>
      </c>
      <c r="J12" s="102" t="e">
        <f>VLOOKUP(C12,DIEM!$B$7:$R$46,8,0)</f>
        <v>#N/A</v>
      </c>
      <c r="K12" s="102" t="e">
        <f>VLOOKUP(C12,DIEM!$B$7:$R$46,9,0)</f>
        <v>#N/A</v>
      </c>
      <c r="L12" s="102" t="e">
        <f>VLOOKUP(C12,DIEM!$B$7:$R$46,10,0)</f>
        <v>#N/A</v>
      </c>
      <c r="M12" s="102" t="e">
        <f>VLOOKUP(C12,DIEM!$B$7:$R$46,11,0)</f>
        <v>#N/A</v>
      </c>
      <c r="N12" s="102" t="e">
        <f>VLOOKUP(C12,DIEM!$B$7:$R$46,12,0)</f>
        <v>#N/A</v>
      </c>
      <c r="O12" s="102" t="e">
        <f>VLOOKUP(C12,DIEM!$B$7:$R$46,13,0)</f>
        <v>#N/A</v>
      </c>
      <c r="P12" s="102" t="e">
        <f>VLOOKUP(C12,'LPl2'!$C$8:$J$13,8,0)</f>
        <v>#N/A</v>
      </c>
      <c r="Q12" s="103" t="e">
        <f t="shared" si="0"/>
        <v>#N/A</v>
      </c>
      <c r="R12" s="98" t="e">
        <f>VLOOKUP(Q12,IDCODE!$A$1:$B$96,2,0)</f>
        <v>#N/A</v>
      </c>
      <c r="S12" s="104" t="e">
        <f>VLOOKUP(C12,'LPl2'!$C$8:$I$13,7,0)</f>
        <v>#N/A</v>
      </c>
      <c r="T12" s="80" t="e">
        <f t="shared" si="1"/>
        <v>#N/A</v>
      </c>
      <c r="U12" s="80" t="e">
        <f t="shared" si="2"/>
        <v>#N/A</v>
      </c>
    </row>
    <row r="13" spans="1:21" s="80" customFormat="1" ht="20.25" customHeight="1">
      <c r="A13" s="78">
        <v>4</v>
      </c>
      <c r="B13" s="102">
        <f>--SUBTOTAL(2,C$7:C13)</f>
        <v>1</v>
      </c>
      <c r="C13" s="79"/>
      <c r="D13" s="100" t="e">
        <f>VLOOKUP(C13,DIEM!$B$7:$R$46,2,0)</f>
        <v>#N/A</v>
      </c>
      <c r="E13" s="101" t="e">
        <f>VLOOKUP(C13,DIEM!$B$7:$R$46,3,0)</f>
        <v>#N/A</v>
      </c>
      <c r="F13" s="110" t="e">
        <f>VLOOKUP(C13,DIEM!$B$7:$R$46,4,0)</f>
        <v>#N/A</v>
      </c>
      <c r="G13" s="110" t="e">
        <f>VLOOKUP(C13,DIEM!$B$7:$R$46,5,0)</f>
        <v>#N/A</v>
      </c>
      <c r="H13" s="102" t="e">
        <f>VLOOKUP(C13,DIEM!$B$7:$R$46,6,0)</f>
        <v>#N/A</v>
      </c>
      <c r="I13" s="102" t="e">
        <f>VLOOKUP(C13,DIEM!$B$7:$R$46,7,0)</f>
        <v>#N/A</v>
      </c>
      <c r="J13" s="102" t="e">
        <f>VLOOKUP(C13,DIEM!$B$7:$R$46,8,0)</f>
        <v>#N/A</v>
      </c>
      <c r="K13" s="102" t="e">
        <f>VLOOKUP(C13,DIEM!$B$7:$R$46,9,0)</f>
        <v>#N/A</v>
      </c>
      <c r="L13" s="102" t="e">
        <f>VLOOKUP(C13,DIEM!$B$7:$R$46,10,0)</f>
        <v>#N/A</v>
      </c>
      <c r="M13" s="102" t="e">
        <f>VLOOKUP(C13,DIEM!$B$7:$R$46,11,0)</f>
        <v>#N/A</v>
      </c>
      <c r="N13" s="102" t="e">
        <f>VLOOKUP(C13,DIEM!$B$7:$R$46,12,0)</f>
        <v>#N/A</v>
      </c>
      <c r="O13" s="102" t="e">
        <f>VLOOKUP(C13,DIEM!$B$7:$R$46,13,0)</f>
        <v>#N/A</v>
      </c>
      <c r="P13" s="102" t="e">
        <f>VLOOKUP(C13,'LPl2'!$C$8:$J$13,8,0)</f>
        <v>#N/A</v>
      </c>
      <c r="Q13" s="103" t="e">
        <f t="shared" si="0"/>
        <v>#N/A</v>
      </c>
      <c r="R13" s="98" t="e">
        <f>VLOOKUP(Q13,IDCODE!$A$1:$B$96,2,0)</f>
        <v>#N/A</v>
      </c>
      <c r="S13" s="104" t="e">
        <f>VLOOKUP(C13,'LPl2'!$C$8:$I$13,7,0)</f>
        <v>#N/A</v>
      </c>
      <c r="T13" s="80" t="e">
        <f t="shared" si="1"/>
        <v>#N/A</v>
      </c>
      <c r="U13" s="80" t="e">
        <f t="shared" si="2"/>
        <v>#N/A</v>
      </c>
    </row>
    <row r="14" spans="1:21" s="80" customFormat="1" ht="20.25" customHeight="1">
      <c r="A14" s="78">
        <v>5</v>
      </c>
      <c r="B14" s="102">
        <f>--SUBTOTAL(2,C$7:C14)</f>
        <v>1</v>
      </c>
      <c r="C14" s="79"/>
      <c r="D14" s="100" t="e">
        <f>VLOOKUP(C14,DIEM!$B$7:$R$46,2,0)</f>
        <v>#N/A</v>
      </c>
      <c r="E14" s="101" t="e">
        <f>VLOOKUP(C14,DIEM!$B$7:$R$46,3,0)</f>
        <v>#N/A</v>
      </c>
      <c r="F14" s="110" t="e">
        <f>VLOOKUP(C14,DIEM!$B$7:$R$46,4,0)</f>
        <v>#N/A</v>
      </c>
      <c r="G14" s="110" t="e">
        <f>VLOOKUP(C14,DIEM!$B$7:$R$46,5,0)</f>
        <v>#N/A</v>
      </c>
      <c r="H14" s="102" t="e">
        <f>VLOOKUP(C14,DIEM!$B$7:$R$46,6,0)</f>
        <v>#N/A</v>
      </c>
      <c r="I14" s="102" t="e">
        <f>VLOOKUP(C14,DIEM!$B$7:$R$46,7,0)</f>
        <v>#N/A</v>
      </c>
      <c r="J14" s="102" t="e">
        <f>VLOOKUP(C14,DIEM!$B$7:$R$46,8,0)</f>
        <v>#N/A</v>
      </c>
      <c r="K14" s="102" t="e">
        <f>VLOOKUP(C14,DIEM!$B$7:$R$46,9,0)</f>
        <v>#N/A</v>
      </c>
      <c r="L14" s="102" t="e">
        <f>VLOOKUP(C14,DIEM!$B$7:$R$46,10,0)</f>
        <v>#N/A</v>
      </c>
      <c r="M14" s="102" t="e">
        <f>VLOOKUP(C14,DIEM!$B$7:$R$46,11,0)</f>
        <v>#N/A</v>
      </c>
      <c r="N14" s="102" t="e">
        <f>VLOOKUP(C14,DIEM!$B$7:$R$46,12,0)</f>
        <v>#N/A</v>
      </c>
      <c r="O14" s="102" t="e">
        <f>VLOOKUP(C14,DIEM!$B$7:$R$46,13,0)</f>
        <v>#N/A</v>
      </c>
      <c r="P14" s="102" t="e">
        <f>VLOOKUP(C14,'LPl2'!$C$8:$J$13,8,0)</f>
        <v>#N/A</v>
      </c>
      <c r="Q14" s="103" t="e">
        <f t="shared" si="0"/>
        <v>#N/A</v>
      </c>
      <c r="R14" s="98" t="e">
        <f>VLOOKUP(Q14,IDCODE!$A$1:$B$96,2,0)</f>
        <v>#N/A</v>
      </c>
      <c r="S14" s="104" t="e">
        <f>VLOOKUP(C14,'LPl2'!$C$8:$I$13,7,0)</f>
        <v>#N/A</v>
      </c>
      <c r="T14" s="80" t="e">
        <f t="shared" si="1"/>
        <v>#N/A</v>
      </c>
      <c r="U14" s="80" t="e">
        <f t="shared" si="2"/>
        <v>#N/A</v>
      </c>
    </row>
    <row r="15" spans="1:21" s="157" customFormat="1" ht="12" customHeight="1"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</row>
    <row r="16" spans="1:21" s="80" customFormat="1" ht="15.75" customHeight="1">
      <c r="A16" s="78"/>
      <c r="B16" s="114"/>
      <c r="C16"/>
      <c r="D16" s="222" t="s">
        <v>147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14"/>
      <c r="R16" s="74"/>
      <c r="S16" s="83"/>
    </row>
    <row r="17" spans="1:19" s="80" customFormat="1" ht="15" customHeight="1">
      <c r="A17" s="78"/>
      <c r="B17" s="78"/>
      <c r="C17"/>
      <c r="D17" s="149" t="s">
        <v>0</v>
      </c>
      <c r="E17" s="223" t="s">
        <v>148</v>
      </c>
      <c r="F17" s="223"/>
      <c r="G17" s="223"/>
      <c r="H17" s="228" t="s">
        <v>149</v>
      </c>
      <c r="I17" s="228"/>
      <c r="J17" s="228"/>
      <c r="K17" s="228" t="s">
        <v>150</v>
      </c>
      <c r="L17" s="228"/>
      <c r="M17" s="228"/>
      <c r="N17" s="223" t="s">
        <v>17</v>
      </c>
      <c r="O17" s="223"/>
      <c r="P17" s="223"/>
      <c r="Q17" s="78"/>
      <c r="R17" s="84"/>
      <c r="S17" s="85"/>
    </row>
    <row r="18" spans="1:19" s="80" customFormat="1" ht="12.75" customHeight="1">
      <c r="A18" s="78"/>
      <c r="B18" s="78"/>
      <c r="C18"/>
      <c r="D18" s="147">
        <v>1</v>
      </c>
      <c r="E18" s="224" t="s">
        <v>477</v>
      </c>
      <c r="F18" s="225"/>
      <c r="G18" s="226"/>
      <c r="H18" s="213" t="e">
        <f ca="1">SUMPRODUCT((SUBTOTAL(3,OFFSET($Q$10:$Q$14,ROW($Q$10:$Q$14)-ROW($Q$10),0,1))),--($Q$10:$Q$14&gt;=4))</f>
        <v>#N/A</v>
      </c>
      <c r="I18" s="213"/>
      <c r="J18" s="213"/>
      <c r="K18" s="214" t="e">
        <f ca="1">H18/$H$20</f>
        <v>#N/A</v>
      </c>
      <c r="L18" s="214"/>
      <c r="M18" s="214"/>
      <c r="N18" s="213"/>
      <c r="O18" s="213"/>
      <c r="P18" s="213"/>
      <c r="Q18" s="78"/>
      <c r="R18" s="84"/>
      <c r="S18" s="85"/>
    </row>
    <row r="19" spans="1:19" s="80" customFormat="1" ht="12.75" customHeight="1">
      <c r="A19" s="78"/>
      <c r="B19" s="78"/>
      <c r="C19"/>
      <c r="D19" s="147">
        <v>2</v>
      </c>
      <c r="E19" s="224" t="s">
        <v>476</v>
      </c>
      <c r="F19" s="225"/>
      <c r="G19" s="226"/>
      <c r="H19" s="213" t="e">
        <f ca="1">SUMPRODUCT((SUBTOTAL(3,OFFSET($Q$10:$Q$14,ROW($Q$10:$Q$14)-ROW($Q$10),0,1))),--($Q$10:$Q$14&lt;4))</f>
        <v>#N/A</v>
      </c>
      <c r="I19" s="213"/>
      <c r="J19" s="213"/>
      <c r="K19" s="214" t="e">
        <f ca="1">H19/$H$20</f>
        <v>#N/A</v>
      </c>
      <c r="L19" s="214"/>
      <c r="M19" s="214"/>
      <c r="N19" s="213"/>
      <c r="O19" s="213"/>
      <c r="P19" s="213"/>
      <c r="Q19" s="78"/>
      <c r="R19" s="84"/>
      <c r="S19" s="85"/>
    </row>
    <row r="20" spans="1:19" s="80" customFormat="1" ht="12.75" customHeight="1">
      <c r="A20" s="78"/>
      <c r="B20" s="78"/>
      <c r="C20"/>
      <c r="D20" s="220" t="s">
        <v>151</v>
      </c>
      <c r="E20" s="220"/>
      <c r="F20" s="220"/>
      <c r="G20" s="220"/>
      <c r="H20" s="220" t="e">
        <f ca="1">SUM(H18:H19)</f>
        <v>#N/A</v>
      </c>
      <c r="I20" s="220"/>
      <c r="J20" s="220"/>
      <c r="K20" s="221" t="e">
        <f ca="1">SUM(K18:L19)</f>
        <v>#N/A</v>
      </c>
      <c r="L20" s="221"/>
      <c r="M20" s="221"/>
      <c r="N20" s="213"/>
      <c r="O20" s="213"/>
      <c r="P20" s="213"/>
      <c r="Q20" s="78"/>
      <c r="R20" s="84"/>
      <c r="S20" s="85"/>
    </row>
    <row r="21" spans="1:19" s="80" customFormat="1">
      <c r="A21" s="78"/>
      <c r="B21" s="78"/>
      <c r="C21" s="78"/>
      <c r="D21" s="68"/>
      <c r="E21" s="86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4"/>
      <c r="S21" s="85"/>
    </row>
    <row r="22" spans="1:19" s="80" customFormat="1">
      <c r="A22" s="78"/>
      <c r="B22" s="78"/>
      <c r="C22" s="159"/>
      <c r="D22" s="68"/>
      <c r="E22" s="86"/>
      <c r="F22" s="88"/>
      <c r="G22" s="67"/>
      <c r="H22" s="67"/>
      <c r="I22" s="67"/>
      <c r="J22" s="67"/>
      <c r="K22" s="67"/>
      <c r="L22" s="67"/>
      <c r="M22" s="67"/>
      <c r="N22" s="218" t="str">
        <f ca="1">"Đà nẵng, ngày " &amp; TEXT(DAY(TODAY()),"00") &amp; " tháng " &amp; TEXT(MONTH(TODAY()),"00") &amp; " năm " &amp; YEAR(TODAY())</f>
        <v>Đà nẵng, ngày 28 tháng 06 năm 2022</v>
      </c>
      <c r="O22" s="218"/>
      <c r="P22" s="218"/>
      <c r="Q22" s="218"/>
      <c r="R22" s="218"/>
      <c r="S22" s="218"/>
    </row>
    <row r="23" spans="1:19" s="80" customFormat="1" ht="12.75" customHeight="1">
      <c r="A23" s="78"/>
      <c r="B23" s="219" t="s">
        <v>152</v>
      </c>
      <c r="C23" s="219"/>
      <c r="D23" s="219"/>
      <c r="E23" s="84"/>
      <c r="F23" s="89" t="s">
        <v>153</v>
      </c>
      <c r="G23" s="84"/>
      <c r="H23" s="67"/>
      <c r="I23" s="90" t="s">
        <v>154</v>
      </c>
      <c r="K23" s="78"/>
      <c r="L23" s="159"/>
      <c r="M23" s="67"/>
      <c r="N23" s="219" t="s">
        <v>474</v>
      </c>
      <c r="O23" s="219"/>
      <c r="P23" s="219"/>
      <c r="Q23" s="219"/>
      <c r="R23" s="219"/>
      <c r="S23" s="219"/>
    </row>
    <row r="24" spans="1:19" s="80" customFormat="1" ht="12" customHeight="1">
      <c r="A24" s="78"/>
      <c r="B24" s="78"/>
      <c r="C24" s="159"/>
      <c r="D24" s="68"/>
      <c r="E24" s="86"/>
      <c r="F24" s="88"/>
      <c r="G24" s="67"/>
      <c r="H24" s="67"/>
      <c r="I24" s="91"/>
      <c r="K24" s="92"/>
      <c r="L24" s="67"/>
      <c r="M24" s="67"/>
      <c r="N24" s="67"/>
      <c r="O24" s="159"/>
      <c r="Q24" s="93"/>
      <c r="R24" s="93"/>
      <c r="S24" s="64"/>
    </row>
    <row r="25" spans="1:19" s="80" customFormat="1" ht="12" customHeight="1">
      <c r="A25" s="78"/>
      <c r="B25" s="78"/>
      <c r="C25" s="159"/>
      <c r="D25" s="68"/>
      <c r="E25" s="86"/>
      <c r="F25" s="88"/>
      <c r="G25" s="67"/>
      <c r="H25" s="67"/>
      <c r="I25" s="91"/>
      <c r="K25" s="92"/>
      <c r="L25" s="67"/>
      <c r="M25" s="67"/>
      <c r="N25" s="67"/>
      <c r="O25" s="159"/>
      <c r="Q25" s="93"/>
      <c r="R25" s="93"/>
      <c r="S25" s="64"/>
    </row>
    <row r="26" spans="1:19" s="80" customFormat="1" ht="12" customHeight="1">
      <c r="A26" s="78"/>
      <c r="B26" s="78"/>
      <c r="C26" s="159"/>
      <c r="D26" s="68"/>
      <c r="E26" s="86"/>
      <c r="F26" s="88"/>
      <c r="G26" s="67"/>
      <c r="H26" s="67"/>
      <c r="I26" s="91"/>
      <c r="K26" s="92"/>
      <c r="L26" s="67"/>
      <c r="M26" s="67"/>
      <c r="N26" s="67"/>
      <c r="O26" s="159"/>
      <c r="Q26" s="93"/>
      <c r="R26" s="93"/>
      <c r="S26" s="64"/>
    </row>
    <row r="27" spans="1:19" s="80" customFormat="1">
      <c r="A27" s="78"/>
      <c r="B27" s="78"/>
      <c r="C27" s="159"/>
      <c r="D27" s="68"/>
      <c r="E27" s="86"/>
      <c r="F27" s="88"/>
      <c r="G27" s="78"/>
      <c r="H27" s="67"/>
      <c r="I27" s="67"/>
      <c r="J27" s="67"/>
      <c r="K27" s="67"/>
      <c r="L27" s="159"/>
      <c r="M27" s="67"/>
      <c r="N27" s="67"/>
      <c r="O27" s="159"/>
      <c r="P27" s="159"/>
      <c r="Q27" s="159"/>
      <c r="R27" s="94"/>
      <c r="S27" s="64"/>
    </row>
    <row r="28" spans="1:19" s="80" customFormat="1">
      <c r="A28" s="78"/>
      <c r="B28" s="78"/>
      <c r="C28" s="159"/>
      <c r="D28" s="68"/>
      <c r="E28" s="86"/>
      <c r="F28" s="88"/>
      <c r="G28" s="78"/>
      <c r="H28" s="67"/>
      <c r="I28" s="67"/>
      <c r="J28" s="67"/>
      <c r="K28" s="67"/>
      <c r="L28" s="159"/>
      <c r="M28" s="67"/>
      <c r="N28" s="67"/>
      <c r="O28" s="159"/>
      <c r="P28" s="159"/>
      <c r="Q28" s="159"/>
      <c r="R28" s="94"/>
      <c r="S28" s="64"/>
    </row>
    <row r="29" spans="1:19" s="80" customFormat="1" ht="12.75" customHeight="1">
      <c r="A29" s="78"/>
      <c r="B29" s="211" t="s">
        <v>165</v>
      </c>
      <c r="C29" s="211"/>
      <c r="D29" s="211"/>
      <c r="E29" s="61"/>
      <c r="F29" s="95"/>
      <c r="G29" s="96"/>
      <c r="H29" s="96"/>
      <c r="I29" s="96"/>
      <c r="J29" s="96"/>
      <c r="K29" s="96"/>
      <c r="L29" s="96"/>
      <c r="M29" s="96"/>
      <c r="N29" s="212" t="s">
        <v>155</v>
      </c>
      <c r="O29" s="212"/>
      <c r="P29" s="212"/>
      <c r="Q29" s="212"/>
      <c r="R29" s="212"/>
      <c r="S29" s="212"/>
    </row>
    <row r="30" spans="1:19" s="80" customFormat="1" ht="12.75" customHeight="1">
      <c r="A30" s="78"/>
      <c r="B30" s="211"/>
      <c r="C30" s="211"/>
      <c r="D30" s="211"/>
      <c r="E30" s="61"/>
      <c r="F30" s="95"/>
      <c r="G30" s="96"/>
      <c r="H30" s="96"/>
      <c r="I30" s="96"/>
      <c r="J30" s="96"/>
      <c r="K30" s="96"/>
      <c r="L30" s="96"/>
      <c r="M30" s="96"/>
      <c r="N30" s="212"/>
      <c r="O30" s="212"/>
      <c r="P30" s="212"/>
      <c r="Q30" s="212"/>
      <c r="R30" s="212"/>
      <c r="S30" s="212"/>
    </row>
    <row r="31" spans="1:19" s="97" customFormat="1"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2" priority="3" stopIfTrue="1" operator="equal">
      <formula>0</formula>
    </cfRule>
  </conditionalFormatting>
  <conditionalFormatting sqref="S10:S14">
    <cfRule type="cellIs" dxfId="1" priority="2" stopIfTrue="1" operator="equal">
      <formula>0</formula>
    </cfRule>
  </conditionalFormatting>
  <conditionalFormatting sqref="Q10:Q14">
    <cfRule type="cellIs" dxfId="0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CODEMON</vt:lpstr>
      <vt:lpstr>phong_coso</vt:lpstr>
      <vt:lpstr>DIEM</vt:lpstr>
      <vt:lpstr>IDCODE</vt:lpstr>
      <vt:lpstr>IN_DTK</vt:lpstr>
      <vt:lpstr>LPl2</vt:lpstr>
      <vt:lpstr>IN_DTK (L2)</vt:lpstr>
      <vt:lpstr>IN_DTK!Print_Area</vt:lpstr>
      <vt:lpstr>IN_DTK!Print_Titles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toandtu</cp:lastModifiedBy>
  <cp:lastPrinted>2022-06-28T02:50:26Z</cp:lastPrinted>
  <dcterms:created xsi:type="dcterms:W3CDTF">2009-04-20T08:11:00Z</dcterms:created>
  <dcterms:modified xsi:type="dcterms:W3CDTF">2022-06-28T03:25:44Z</dcterms:modified>
</cp:coreProperties>
</file>